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185" windowWidth="14805" windowHeight="6930" tabRatio="544"/>
  </bookViews>
  <sheets>
    <sheet name="СВОД" sheetId="16" r:id="rId1"/>
    <sheet name="МП 6" sheetId="10" state="hidden" r:id="rId2"/>
  </sheets>
  <definedNames>
    <definedName name="_xlnm.Print_Titles" localSheetId="0">СВОД!$4:$6</definedName>
  </definedNames>
  <calcPr calcId="144525"/>
</workbook>
</file>

<file path=xl/calcChain.xml><?xml version="1.0" encoding="utf-8"?>
<calcChain xmlns="http://schemas.openxmlformats.org/spreadsheetml/2006/main">
  <c r="J163" i="16" l="1"/>
  <c r="J137" i="16"/>
  <c r="O125" i="16" l="1"/>
  <c r="N124" i="16" l="1"/>
  <c r="N101" i="16"/>
  <c r="E89" i="16" l="1"/>
  <c r="N179" i="16" l="1"/>
  <c r="N178" i="16"/>
  <c r="N177" i="16"/>
  <c r="N176" i="16"/>
  <c r="N175" i="16"/>
  <c r="N62" i="16" l="1"/>
  <c r="N18" i="16"/>
  <c r="N21" i="16" l="1"/>
  <c r="I20" i="16"/>
  <c r="J20" i="16" s="1"/>
  <c r="I19" i="16"/>
  <c r="J19" i="16" s="1"/>
  <c r="I18" i="16"/>
  <c r="J18" i="16" s="1"/>
  <c r="I17" i="16"/>
  <c r="J17" i="16" s="1"/>
  <c r="I16" i="16"/>
  <c r="E16" i="16"/>
  <c r="N14" i="16"/>
  <c r="N13" i="16"/>
  <c r="N12" i="16"/>
  <c r="N11" i="16"/>
  <c r="I11" i="16"/>
  <c r="J11" i="16" s="1"/>
  <c r="N10" i="16"/>
  <c r="I10" i="16"/>
  <c r="J10" i="16" s="1"/>
  <c r="N9" i="16"/>
  <c r="I9" i="16"/>
  <c r="J9" i="16" s="1"/>
  <c r="N8" i="16"/>
  <c r="I8" i="16"/>
  <c r="J8" i="16" s="1"/>
  <c r="N7" i="16"/>
  <c r="E7" i="16"/>
  <c r="I45" i="16"/>
  <c r="J45" i="16" s="1"/>
  <c r="I44" i="16"/>
  <c r="J44" i="16" s="1"/>
  <c r="N43" i="16"/>
  <c r="I43" i="16"/>
  <c r="J43" i="16" s="1"/>
  <c r="N42" i="16"/>
  <c r="I42" i="16"/>
  <c r="J42" i="16" s="1"/>
  <c r="N41" i="16"/>
  <c r="E41" i="16"/>
  <c r="N46" i="16" l="1"/>
  <c r="I7" i="16"/>
  <c r="J7" i="16" s="1"/>
  <c r="N15" i="16"/>
  <c r="I41" i="16"/>
  <c r="J41" i="16" s="1"/>
  <c r="O41" i="16" s="1"/>
  <c r="J16" i="16"/>
  <c r="O16" i="16" s="1"/>
  <c r="I66" i="16"/>
  <c r="J66" i="16" s="1"/>
  <c r="I65" i="16"/>
  <c r="J65" i="16" s="1"/>
  <c r="I64" i="16"/>
  <c r="J64" i="16" s="1"/>
  <c r="N63" i="16"/>
  <c r="I63" i="16"/>
  <c r="J63" i="16" s="1"/>
  <c r="H62" i="16"/>
  <c r="G62" i="16"/>
  <c r="E62" i="16"/>
  <c r="I185" i="16"/>
  <c r="J185" i="16" s="1"/>
  <c r="N184" i="16"/>
  <c r="I184" i="16"/>
  <c r="J184" i="16" s="1"/>
  <c r="N183" i="16"/>
  <c r="I183" i="16"/>
  <c r="J183" i="16" s="1"/>
  <c r="N182" i="16"/>
  <c r="I182" i="16"/>
  <c r="J182" i="16" s="1"/>
  <c r="N181" i="16"/>
  <c r="E181" i="16"/>
  <c r="I62" i="16" l="1"/>
  <c r="N186" i="16"/>
  <c r="N67" i="16"/>
  <c r="I181" i="16"/>
  <c r="J181" i="16" s="1"/>
  <c r="O181" i="16" s="1"/>
  <c r="J62" i="16"/>
  <c r="O62" i="16" l="1"/>
  <c r="N100" i="16"/>
  <c r="N99" i="16"/>
  <c r="N98" i="16"/>
  <c r="N97" i="16"/>
  <c r="N96" i="16"/>
  <c r="N95" i="16"/>
  <c r="N94" i="16"/>
  <c r="N93" i="16"/>
  <c r="I93" i="16"/>
  <c r="J93" i="16" s="1"/>
  <c r="N92" i="16"/>
  <c r="I92" i="16"/>
  <c r="J92" i="16" s="1"/>
  <c r="N91" i="16"/>
  <c r="I91" i="16"/>
  <c r="J91" i="16" s="1"/>
  <c r="N90" i="16"/>
  <c r="I90" i="16"/>
  <c r="J90" i="16" s="1"/>
  <c r="N89" i="16"/>
  <c r="I89" i="16"/>
  <c r="J89" i="16" l="1"/>
  <c r="E57" i="16"/>
  <c r="N57" i="16"/>
  <c r="O102" i="16" l="1"/>
  <c r="O89" i="16"/>
  <c r="I57" i="16"/>
  <c r="J57" i="16" s="1"/>
  <c r="N191" i="16"/>
  <c r="I191" i="16"/>
  <c r="J191" i="16" s="1"/>
  <c r="N190" i="16"/>
  <c r="I190" i="16"/>
  <c r="J190" i="16" s="1"/>
  <c r="N189" i="16"/>
  <c r="I189" i="16"/>
  <c r="J189" i="16" s="1"/>
  <c r="N188" i="16"/>
  <c r="I188" i="16"/>
  <c r="J188" i="16" s="1"/>
  <c r="N187" i="16"/>
  <c r="H187" i="16"/>
  <c r="G187" i="16"/>
  <c r="E187" i="16"/>
  <c r="I179" i="16"/>
  <c r="J179" i="16" s="1"/>
  <c r="I178" i="16"/>
  <c r="J178" i="16" s="1"/>
  <c r="I177" i="16"/>
  <c r="J177" i="16" s="1"/>
  <c r="I176" i="16"/>
  <c r="J176" i="16" s="1"/>
  <c r="E175" i="16"/>
  <c r="N173" i="16"/>
  <c r="I173" i="16"/>
  <c r="J173" i="16" s="1"/>
  <c r="N172" i="16"/>
  <c r="I172" i="16"/>
  <c r="J172" i="16" s="1"/>
  <c r="N171" i="16"/>
  <c r="I171" i="16"/>
  <c r="J171" i="16" s="1"/>
  <c r="N170" i="16"/>
  <c r="I170" i="16"/>
  <c r="J170" i="16" s="1"/>
  <c r="N169" i="16"/>
  <c r="E169" i="16"/>
  <c r="H149" i="16"/>
  <c r="G149" i="16"/>
  <c r="I187" i="16" l="1"/>
  <c r="J187" i="16" s="1"/>
  <c r="I169" i="16"/>
  <c r="J169" i="16" s="1"/>
  <c r="I175" i="16"/>
  <c r="J175" i="16" s="1"/>
  <c r="O175" i="16" s="1"/>
  <c r="H143" i="16" l="1"/>
  <c r="G143" i="16"/>
  <c r="H137" i="16"/>
  <c r="G137" i="16"/>
  <c r="H131" i="16"/>
  <c r="G131" i="16"/>
  <c r="H125" i="16"/>
  <c r="G125" i="16"/>
  <c r="H80" i="16" l="1"/>
  <c r="G80" i="16"/>
  <c r="N55" i="16" l="1"/>
  <c r="H29" i="16" l="1"/>
  <c r="G29" i="16"/>
  <c r="H22" i="16" l="1"/>
  <c r="G22" i="16"/>
  <c r="I26" i="16"/>
  <c r="J26" i="16" s="1"/>
  <c r="I25" i="16"/>
  <c r="J25" i="16" s="1"/>
  <c r="J24" i="16" s="1"/>
  <c r="I24" i="16"/>
  <c r="I23" i="16"/>
  <c r="J23" i="16" s="1"/>
  <c r="N119" i="16" l="1"/>
  <c r="N120" i="16"/>
  <c r="N121" i="16"/>
  <c r="N122" i="16"/>
  <c r="N118" i="16"/>
  <c r="N117" i="16"/>
  <c r="N116" i="16"/>
  <c r="N114" i="16"/>
  <c r="N115" i="16" l="1"/>
  <c r="N113" i="16"/>
  <c r="N112" i="16"/>
  <c r="N167" i="16" l="1"/>
  <c r="I167" i="16"/>
  <c r="J167" i="16" s="1"/>
  <c r="N166" i="16"/>
  <c r="I166" i="16"/>
  <c r="J166" i="16" s="1"/>
  <c r="N165" i="16"/>
  <c r="I165" i="16"/>
  <c r="J165" i="16" s="1"/>
  <c r="N164" i="16"/>
  <c r="I164" i="16"/>
  <c r="J164" i="16" s="1"/>
  <c r="N163" i="16"/>
  <c r="E163" i="16"/>
  <c r="N161" i="16"/>
  <c r="I161" i="16"/>
  <c r="J161" i="16" s="1"/>
  <c r="N160" i="16"/>
  <c r="I160" i="16"/>
  <c r="J160" i="16" s="1"/>
  <c r="N159" i="16"/>
  <c r="I159" i="16"/>
  <c r="J159" i="16" s="1"/>
  <c r="N158" i="16"/>
  <c r="I158" i="16"/>
  <c r="J158" i="16" s="1"/>
  <c r="N157" i="16"/>
  <c r="I157" i="16"/>
  <c r="E157" i="16"/>
  <c r="N155" i="16"/>
  <c r="N154" i="16"/>
  <c r="N153" i="16"/>
  <c r="I153" i="16"/>
  <c r="J153" i="16" s="1"/>
  <c r="N152" i="16"/>
  <c r="I152" i="16"/>
  <c r="J152" i="16" s="1"/>
  <c r="N151" i="16"/>
  <c r="I151" i="16"/>
  <c r="J151" i="16" s="1"/>
  <c r="N150" i="16"/>
  <c r="I150" i="16"/>
  <c r="J150" i="16" s="1"/>
  <c r="N149" i="16"/>
  <c r="I149" i="16"/>
  <c r="E149" i="16"/>
  <c r="N147" i="16"/>
  <c r="I147" i="16"/>
  <c r="J147" i="16" s="1"/>
  <c r="N146" i="16"/>
  <c r="I146" i="16"/>
  <c r="J146" i="16" s="1"/>
  <c r="N145" i="16"/>
  <c r="I145" i="16"/>
  <c r="J145" i="16" s="1"/>
  <c r="N144" i="16"/>
  <c r="I144" i="16"/>
  <c r="J144" i="16" s="1"/>
  <c r="N143" i="16"/>
  <c r="I143" i="16"/>
  <c r="E143" i="16"/>
  <c r="I141" i="16"/>
  <c r="J141" i="16" s="1"/>
  <c r="I140" i="16"/>
  <c r="J140" i="16" s="1"/>
  <c r="I139" i="16"/>
  <c r="J139" i="16" s="1"/>
  <c r="N138" i="16"/>
  <c r="I138" i="16"/>
  <c r="J138" i="16" s="1"/>
  <c r="N137" i="16"/>
  <c r="N142" i="16" s="1"/>
  <c r="I137" i="16"/>
  <c r="E137" i="16"/>
  <c r="I135" i="16"/>
  <c r="J135" i="16" s="1"/>
  <c r="I134" i="16"/>
  <c r="J134" i="16" s="1"/>
  <c r="N133" i="16"/>
  <c r="I133" i="16"/>
  <c r="J133" i="16" s="1"/>
  <c r="N132" i="16"/>
  <c r="I132" i="16"/>
  <c r="J132" i="16" s="1"/>
  <c r="N131" i="16"/>
  <c r="N136" i="16" s="1"/>
  <c r="I131" i="16"/>
  <c r="E131" i="16"/>
  <c r="I129" i="16"/>
  <c r="J129" i="16" s="1"/>
  <c r="N128" i="16"/>
  <c r="I128" i="16"/>
  <c r="J128" i="16" s="1"/>
  <c r="N127" i="16"/>
  <c r="I127" i="16"/>
  <c r="J127" i="16" s="1"/>
  <c r="N126" i="16"/>
  <c r="I126" i="16"/>
  <c r="J126" i="16" s="1"/>
  <c r="N125" i="16"/>
  <c r="N130" i="16" s="1"/>
  <c r="I125" i="16"/>
  <c r="E125" i="16"/>
  <c r="N123" i="16"/>
  <c r="N111" i="16"/>
  <c r="N110" i="16"/>
  <c r="N109" i="16"/>
  <c r="N108" i="16"/>
  <c r="N107" i="16"/>
  <c r="N106" i="16"/>
  <c r="I106" i="16"/>
  <c r="J106" i="16" s="1"/>
  <c r="N105" i="16"/>
  <c r="I105" i="16"/>
  <c r="J105" i="16" s="1"/>
  <c r="N104" i="16"/>
  <c r="J104" i="16"/>
  <c r="N103" i="16"/>
  <c r="I103" i="16"/>
  <c r="J103" i="16" s="1"/>
  <c r="N102" i="16"/>
  <c r="I102" i="16"/>
  <c r="E102" i="16"/>
  <c r="N87" i="16"/>
  <c r="N86" i="16"/>
  <c r="N85" i="16"/>
  <c r="N84" i="16"/>
  <c r="I84" i="16"/>
  <c r="J84" i="16" s="1"/>
  <c r="N83" i="16"/>
  <c r="I83" i="16"/>
  <c r="J83" i="16" s="1"/>
  <c r="N82" i="16"/>
  <c r="I82" i="16"/>
  <c r="J82" i="16" s="1"/>
  <c r="N81" i="16"/>
  <c r="I81" i="16"/>
  <c r="J81" i="16" s="1"/>
  <c r="N80" i="16"/>
  <c r="I80" i="16"/>
  <c r="E80" i="16"/>
  <c r="I72" i="16"/>
  <c r="J72" i="16" s="1"/>
  <c r="I71" i="16"/>
  <c r="J71" i="16" s="1"/>
  <c r="I70" i="16"/>
  <c r="J70" i="16" s="1"/>
  <c r="I69" i="16"/>
  <c r="J69" i="16" s="1"/>
  <c r="N68" i="16"/>
  <c r="N79" i="16" s="1"/>
  <c r="I68" i="16"/>
  <c r="E68" i="16"/>
  <c r="N60" i="16"/>
  <c r="I60" i="16"/>
  <c r="J60" i="16" s="1"/>
  <c r="N59" i="16"/>
  <c r="I59" i="16"/>
  <c r="J59" i="16" s="1"/>
  <c r="N58" i="16"/>
  <c r="I58" i="16"/>
  <c r="J58" i="16" s="1"/>
  <c r="N54" i="16"/>
  <c r="N53" i="16"/>
  <c r="N52" i="16"/>
  <c r="N51" i="16"/>
  <c r="I51" i="16"/>
  <c r="J51" i="16" s="1"/>
  <c r="N50" i="16"/>
  <c r="I50" i="16"/>
  <c r="J50" i="16" s="1"/>
  <c r="N49" i="16"/>
  <c r="I49" i="16"/>
  <c r="J49" i="16" s="1"/>
  <c r="N48" i="16"/>
  <c r="I48" i="16"/>
  <c r="J48" i="16" s="1"/>
  <c r="N47" i="16"/>
  <c r="I47" i="16"/>
  <c r="E47" i="16"/>
  <c r="N39" i="16"/>
  <c r="I39" i="16"/>
  <c r="J39" i="16" s="1"/>
  <c r="N38" i="16"/>
  <c r="I38" i="16"/>
  <c r="J38" i="16" s="1"/>
  <c r="N37" i="16"/>
  <c r="I37" i="16"/>
  <c r="J37" i="16" s="1"/>
  <c r="N36" i="16"/>
  <c r="I36" i="16"/>
  <c r="J36" i="16" s="1"/>
  <c r="N35" i="16"/>
  <c r="I35" i="16"/>
  <c r="E35" i="16"/>
  <c r="I33" i="16"/>
  <c r="J33" i="16" s="1"/>
  <c r="I32" i="16"/>
  <c r="J32" i="16" s="1"/>
  <c r="I31" i="16"/>
  <c r="J31" i="16" s="1"/>
  <c r="I30" i="16"/>
  <c r="J30" i="16" s="1"/>
  <c r="I29" i="16"/>
  <c r="E29" i="16"/>
  <c r="J47" i="16" l="1"/>
  <c r="N61" i="16"/>
  <c r="O57" i="16" s="1"/>
  <c r="N56" i="16"/>
  <c r="N88" i="16"/>
  <c r="N40" i="16"/>
  <c r="J80" i="16"/>
  <c r="J102" i="16"/>
  <c r="J35" i="16"/>
  <c r="J149" i="16"/>
  <c r="J68" i="16"/>
  <c r="O68" i="16" s="1"/>
  <c r="J131" i="16"/>
  <c r="O131" i="16" s="1"/>
  <c r="J143" i="16"/>
  <c r="J157" i="16"/>
  <c r="J29" i="16"/>
  <c r="J125" i="16"/>
  <c r="O137" i="16"/>
  <c r="N24" i="16"/>
  <c r="N23" i="16"/>
  <c r="E22" i="16"/>
  <c r="I22" i="16"/>
  <c r="N22" i="16"/>
  <c r="O149" i="16" l="1"/>
  <c r="O80" i="16"/>
  <c r="O35" i="16"/>
  <c r="N28" i="16"/>
  <c r="O47" i="16"/>
  <c r="J22" i="16"/>
  <c r="O22" i="16" l="1"/>
</calcChain>
</file>

<file path=xl/sharedStrings.xml><?xml version="1.0" encoding="utf-8"?>
<sst xmlns="http://schemas.openxmlformats.org/spreadsheetml/2006/main" count="415" uniqueCount="243">
  <si>
    <t>№ п/п</t>
  </si>
  <si>
    <t>Целевые показатели</t>
  </si>
  <si>
    <t>Ответственные исполнители              (Ф.И.О.  телефон)</t>
  </si>
  <si>
    <t>Источники финансирования</t>
  </si>
  <si>
    <t>% исполнения к плану</t>
  </si>
  <si>
    <t>план</t>
  </si>
  <si>
    <t>всего:</t>
  </si>
  <si>
    <t>Федеральный бюджет</t>
  </si>
  <si>
    <t>бюджет автономного округа</t>
  </si>
  <si>
    <t>бюджет муниципального образования</t>
  </si>
  <si>
    <t>Привлеченные средства</t>
  </si>
  <si>
    <t>в т.ч.     КАПы</t>
  </si>
  <si>
    <t xml:space="preserve">Наименование  муниципальной  программы </t>
  </si>
  <si>
    <t>Наименование мероприятий программы</t>
  </si>
  <si>
    <t>план на 2014 год</t>
  </si>
  <si>
    <t>на 01.01.2014</t>
  </si>
  <si>
    <t>Кассовое исполнение</t>
  </si>
  <si>
    <t xml:space="preserve">Причины отклонения </t>
  </si>
  <si>
    <t>Остаток 2013 года</t>
  </si>
  <si>
    <t>= гр.7/гр.6*100</t>
  </si>
  <si>
    <t>% финансирования к плану</t>
  </si>
  <si>
    <t>= гр.8/гр.7*100</t>
  </si>
  <si>
    <t>= гр.8/гр.6*100</t>
  </si>
  <si>
    <t>Исполнение 
(% исполнения к плану)</t>
  </si>
  <si>
    <t>Приложение №2</t>
  </si>
  <si>
    <t>Нефтеюганского района</t>
  </si>
  <si>
    <t>от "_____"____________2014 №________</t>
  </si>
  <si>
    <t>Главный бухгалтер</t>
  </si>
  <si>
    <t>Руководитель</t>
  </si>
  <si>
    <t>Исполнитель</t>
  </si>
  <si>
    <t>№ телефона</t>
  </si>
  <si>
    <t>% исполнения к  лимиту финансированию</t>
  </si>
  <si>
    <t>Отчет о ходе реализации  муниципальных программ  и ведомственных  целевых программ   Нефтеюганского района.</t>
  </si>
  <si>
    <t>Результаты реализации,  причины отклонения, проблемные вопросы (по каждому мероприятию)</t>
  </si>
  <si>
    <t>Лимит финансирования</t>
  </si>
  <si>
    <t xml:space="preserve">к письму  администрации </t>
  </si>
  <si>
    <t xml:space="preserve">Наименование муниципальной  программы </t>
  </si>
  <si>
    <t>Число выполненных основных мероприятий, единиц</t>
  </si>
  <si>
    <t>Степень реализации основных мероприятий, %</t>
  </si>
  <si>
    <t>4=3/2*100%</t>
  </si>
  <si>
    <t>Оценка использования финансовых средств</t>
  </si>
  <si>
    <t>8=7/6*100%</t>
  </si>
  <si>
    <t>Степень соответствия запланированному уровню затрат, %</t>
  </si>
  <si>
    <t>Оценка эффективности использования средств, %</t>
  </si>
  <si>
    <t>9=4/8*100%</t>
  </si>
  <si>
    <t>Информация по целевым индикаторам муниципальной программы</t>
  </si>
  <si>
    <t>Степень достижения целевого значений, %</t>
  </si>
  <si>
    <t>13=12/11*100%</t>
  </si>
  <si>
    <t>Уровень эффективности реализации программы</t>
  </si>
  <si>
    <t>Наименование показателя,             единица измерения</t>
  </si>
  <si>
    <t>Итого общая степень достижения целей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</si>
  <si>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</si>
  <si>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среднеарифметичекое значение столбца №13</t>
  </si>
  <si>
    <t>респуб-кий бюджет</t>
  </si>
  <si>
    <t>федеральный бюджет</t>
  </si>
  <si>
    <t xml:space="preserve">местный бюджет </t>
  </si>
  <si>
    <t>внебюджетные средства</t>
  </si>
  <si>
    <t>14= общая степень  достижения цели*9столбец/100%</t>
  </si>
  <si>
    <t xml:space="preserve">малые и средние предприятия, единиц    </t>
  </si>
  <si>
    <t>индивидуальные предприниматели, единиц</t>
  </si>
  <si>
    <t>1.Доля вакантных должностей муниципальной службы, замещаемых на основе назначения из кадрового резерва, %</t>
  </si>
  <si>
    <t>3.Доля специалистов в возрасте до 30 лет, имеющих стаж муниципальной службы более трех лет, %</t>
  </si>
  <si>
    <t>2.Доля вакантных должностей муниципальной службы, замещаемых на основе конкурса,%</t>
  </si>
  <si>
    <t>4.Число муниципальных служащих, направленных на профессиональную подготовку, человек</t>
  </si>
  <si>
    <t>5.Число муниципалььных служащих, прошедших повышение квалификации, человек</t>
  </si>
  <si>
    <t>6.Число муниципальных служащих, прошедших обучение в системе непрерывного обучения, человек</t>
  </si>
  <si>
    <t>эффективная</t>
  </si>
  <si>
    <t>1. Удельный вес численности населения в возрасте 5-18 лет, охваченного образованием, в общей численности населения в возрасте 5-18 лет,  %.</t>
  </si>
  <si>
    <t>2. Доля педагогических и управленческих кадров общеобразовательных кадров общеобразовательных учреждений, которые пройдут повышение квалификации для работы в соответствии с федеральными государственными образовательными стандартами,  %.</t>
  </si>
  <si>
    <t>3. Доступность дошкольного образования (отношение численности детей в возрасте 1-7 лет, которым предоставлена возможность получать услуги дошкольного образования, к численности детей в возрасте 1-7 лет, скорректированной на численность детей в возрасте 5-7 лет, обучающихся в школе),  %.</t>
  </si>
  <si>
    <t>4. Охват детей в возрасте от 3 до 7 лет услугами дошкольного образования (отношение численности детей в возрасте 3-7 лет, которым предоставлена возможность получать услуги дошкольного образования, к численности детей в возрасте 3-7 лет, скорректированной на численность детей в возрасте 5-7 лет, обучающихся в школе), %.</t>
  </si>
  <si>
    <t xml:space="preserve">5. Доля детей, охваченных образовательными программами дополнительного образования детей, в общей численности детей и молодежи в возрасте 5-18 лет,  %. </t>
  </si>
  <si>
    <t>6. Отношение среднего балла единого государственного экзамена ( в расчете на 1 предмет) в 10 процентах школ с лучшими результатами единого государственного экзамена к среднему баллу единого государственного экзамена ( в расчете на 1 процент) в 10 процентах школ с худшими результатами единого государственного экзамена,  ед.</t>
  </si>
  <si>
    <t>7. Доля детей, оставшихся без попечения родителей, переданных на воспитание детей в семьи граждан Российской Федерации (на усыновление (удочкрение) и по опеку (попечительство), в том числе по договору о приемной семье),  %.</t>
  </si>
  <si>
    <t>8. Удовлнтворенность населения качеством дошкольного образования, общего, дополнительного образования, %.</t>
  </si>
  <si>
    <t>3. Охват отдыхом в каникулярное время не менее 70% от общего числа обучающихся 1-11 классов общеобразовательных учреждений района, %.</t>
  </si>
  <si>
    <t>1. Отсутствие обоснованных жалоб на качество услуг по организации летнего отдыха детей и подростков, кол-во жалоб.</t>
  </si>
  <si>
    <t>2. Отсутствие детского травматизма в лагерях с дневным пребыванием, кол-во травм</t>
  </si>
  <si>
    <t>2. Совершенствование нормативно-правовой и организационной основы формирования доступной среды жизнедеятельности детей-инвалидов в районе, %.</t>
  </si>
  <si>
    <t xml:space="preserve">3. Преодоление социальной разобщенности в обществе и формирование позитивного отношения к проблемам детей-инвалидов в районе, %. </t>
  </si>
  <si>
    <t>1.Обеспечение беспрепятственного доступа детей-инвалидов к приоритетным объектам в Атюрьевском муниципальном районе РМ. %</t>
  </si>
  <si>
    <t>1.Доля населения, систематически занимающегося физической культурой и спортом, %</t>
  </si>
  <si>
    <t>5. Обеспеченность плоскостными спортивными сооружениями, %</t>
  </si>
  <si>
    <t>4.Обеспеченность спортивными залами, %</t>
  </si>
  <si>
    <t>3. Уровень обеспеченности населения спортивными сооружениями, %</t>
  </si>
  <si>
    <t>2. Доля учащихся и студентов,  систематически занимающихся физической культурой и спортом, в  общей численности учащихся и студентов, %</t>
  </si>
  <si>
    <t>1. Количество молодых семей,  улучшивших жилищные условия (в том числе с использованием заемных средств) при оказании содействия за счет средств федерального бюджета, бюджета Республики Мордовия и бюджета Атюрьевского муниципального района</t>
  </si>
  <si>
    <t>1.Индекс производства продукции сельского хозяйства в хозяйствах всех категорий (в сопоставимых ценах)</t>
  </si>
  <si>
    <t>2.Индекс производства продукции растениеводства    (в сопоставимых ценах)</t>
  </si>
  <si>
    <t>3.Индекс производства продукции животноводства    (в сопоставимых ценах)</t>
  </si>
  <si>
    <t>4.Индекс физического объема инвестиций в основной капитал сельского хозяйства</t>
  </si>
  <si>
    <t>5.Рентабельность сельскохозяйственных организаций (с учетом субсидий)</t>
  </si>
  <si>
    <t>6.Среднемесячная номинальная заработная плата в сельском хозяйстве (по сельхозпредприятиям, не относящимся к субъектам малого предпринимательства)</t>
  </si>
  <si>
    <t>7. Индекс производительности труда к предыдущему году</t>
  </si>
  <si>
    <t>высокоэффективная</t>
  </si>
  <si>
    <t>1.Количество субъектов малого и среднего предпринимательства, в том числе:</t>
  </si>
  <si>
    <t xml:space="preserve">2.Прирост количества субъектов малого и среднего предпринимательства, % в год                   </t>
  </si>
  <si>
    <t xml:space="preserve">3.Число занятых в сфере малого предпринимательства, человек              </t>
  </si>
  <si>
    <t xml:space="preserve">4.Доля занятых сфере малого предпринимательства в    
общей среднесписочной численности       
занятых, %                              
</t>
  </si>
  <si>
    <t xml:space="preserve">5.Оборот малых и средних предприятий, тыс. рублей   </t>
  </si>
  <si>
    <t xml:space="preserve">6.Прирост оборота малых и средних предприятий  в     
сопоставимых ценах, % в год             
</t>
  </si>
  <si>
    <t>да</t>
  </si>
  <si>
    <t>не менее 50</t>
  </si>
  <si>
    <t>1. Удельный вес расходов бюджета Атюрьевского муниципального района, формируемых в рамках муниципальных программ, в общем объеме расходов бюджета Атюрьевского муниципального района, %</t>
  </si>
  <si>
    <t>2. Отклонение исполнения бюджета Атюрьевского муниципального района по расходам к утвержденному уровню, %</t>
  </si>
  <si>
    <t>3. Отклонение исполнения бюджета Атюрьевского муниципального района по доходам к утвержденному уровню, %</t>
  </si>
  <si>
    <t>4. Соблюдение порядка и сроков составления и утверждения проекта бюджета Атюрьевского муниципального района, да/нет</t>
  </si>
  <si>
    <t>5. Соблюдение установленных бюджетным законодательством требований о составе отчетности об исполнении бюджета Атюрьевского муниципального района, да/нет</t>
  </si>
  <si>
    <t>6. Объем просроченной кредиторской задолженности по выплате заработной платы и пособий по социальной помощи населению за счет средств бюджета Атюрьевского муниципального района, тыс.руб.</t>
  </si>
  <si>
    <t>7.Уровень просроченной кредиторской задолженности бюджета Атюрьевского муниципального района, %</t>
  </si>
  <si>
    <t>8. Использование муниципальными учреждениями Атюрьевского муниципального района нормативно-подушевого финансирования услуг, да/нет</t>
  </si>
  <si>
    <t>9.Уровень удовлетворенности населения качеством предоставления государственных и муниципальных услуг, %</t>
  </si>
  <si>
    <t>10. Темп роста налоговых и неналоговых доходов бюджета Атюрьевского муниципального района (по отношению к предыдущему году) в сопоставимых условиях, да/нет</t>
  </si>
  <si>
    <t>11. Соблюдение органами местного самоуправления норм бюджетного законодательства Российской Федерации  при подготовке проектов местных бюджетов на очередной финансовый год и плановый период, да/нет</t>
  </si>
  <si>
    <t>не более 5</t>
  </si>
  <si>
    <t xml:space="preserve">Основные усилия были сосредоточены на совершенствовании бюджетного планирования, механизмов формирования муниципальных заданий бюджетным  учреждениям, контроля за достижением бюджетными учреждениями  запланированных результатов, предусмотренных муниципальным заданием, уточнением  методики расчета нормативных затрат на оказание муниципальных услуг, совершенствования процедур исполнения бюджета и составления отчетности о его исполнении, повышение качества оказываемых муниципальными учреждениями услуг;  создание единых нормативов финансирования муниципальных услуг;увеличение объема собственных доходных поступлений в бюджеты Атюрьевского муниципального района и неналоговых доходов консолидированного бюджета Атюрьевского муниципального района, повышение бюджетной дисциплины органов местного самоуправления
</t>
  </si>
  <si>
    <t>Невозможно рассчитать, т.к. отсутствует финансирование</t>
  </si>
  <si>
    <t>1. Уровень удовлетворенности населения  качеством предоставления государственных и муниципальных услуг в сфере культуры, от общего числа опрошенных, %</t>
  </si>
  <si>
    <t>2. Доля специалистов государственных и муниципальных учреждений культуры, прошедших профессиональную переподготовку или повышение квалификации, от общего числа работников культуры, %</t>
  </si>
  <si>
    <t>3. Соотношение средней заработной платы работников учреждений культуры, повышение оплаты труда которых предусмотрено Указом Президента Российской Федерации от 7 мая 2012 г. № 597 «О мероприятиях по реализации государственной социальной политики», и средней заработной платы в Республике Мордовия,%</t>
  </si>
  <si>
    <t>4. Количество спектаклей, концертов, мероприятий, проводимых учреждениями культуры, ед.</t>
  </si>
  <si>
    <t>5. Количество   библиотек, ед.</t>
  </si>
  <si>
    <t>6. Число пользователей библиотек, ед.</t>
  </si>
  <si>
    <t>7. Число посетителей библиотек, ед.</t>
  </si>
  <si>
    <t>8. Удельный вес населения, участвующего в платных культурно-досуговых мероприятиях, проводимых учреждениями культуры, %</t>
  </si>
  <si>
    <t xml:space="preserve">9. Количество посещений мероприятий, ед. </t>
  </si>
  <si>
    <t>10. Количество  концертов, проводимых учреждениями культуры, ед.</t>
  </si>
  <si>
    <t>11.Доля публичных библиотек, подключенных к сети «Интернет», в общем количестве библиотек, %</t>
  </si>
  <si>
    <t>12.Доля учащихся детской школы искусств в творческих мероприятиях (доля участников от общего числа обучающихся детей), %</t>
  </si>
  <si>
    <t>1. Объем инвестиций в основной капитал,тыс. руб.</t>
  </si>
  <si>
    <t xml:space="preserve"> 2.Прибыль прибыльных организаций,тыс. руб.</t>
  </si>
  <si>
    <t xml:space="preserve"> 3.Прибыль прибыльных организаций по виду деятельности «сельское хозяйство, охота и лесное хозяйство»,тыс. руб.</t>
  </si>
  <si>
    <t xml:space="preserve"> 4.Доля налоговых и неналоговых доходов местного бюджета в общем объеме собственных доходов,%</t>
  </si>
  <si>
    <t>5. Объем отгруженных товаров собственного производства, выполненных работ и услуг собственными силами (по крупным и средним предприятиям),тыс. руб.</t>
  </si>
  <si>
    <t>6.Среднемесячная номинальная начисленная заработная плата работников крупных и средних предприятий и некоммерческих организаций,руб.</t>
  </si>
  <si>
    <t>7.Урожайность зерновых культур,ц/га</t>
  </si>
  <si>
    <t>8.Объем реализованной продукции растениеводства,тыс.руб.</t>
  </si>
  <si>
    <t xml:space="preserve"> 9.Производство скота и птицы в сельскохозяйственных организациях и крестьянских (фермерских) хозяйствах,т</t>
  </si>
  <si>
    <t xml:space="preserve">11.Среднемесячная заработная плата в сельском хозяйстве,руб. </t>
  </si>
  <si>
    <t>13. Оборот розничной торговли по всем каналам реализации продукции,тыс.руб.</t>
  </si>
  <si>
    <t>12.Общая площадь жилых помещений, приходящихся в среднем на одного жителя,кв.м.</t>
  </si>
  <si>
    <t xml:space="preserve">10.Надой на одну корову,кг </t>
  </si>
  <si>
    <t>14.Удовлетворенность населения деятельностью органов местного самоуправления,%</t>
  </si>
  <si>
    <t>15.Численность населения на начало года, чел.</t>
  </si>
  <si>
    <t xml:space="preserve"> 16.Естественная убыль населения,чел.</t>
  </si>
  <si>
    <t xml:space="preserve"> 17.Миграционный прирост (убыль),чел.</t>
  </si>
  <si>
    <t>18.Число родившихся, чел.</t>
  </si>
  <si>
    <t xml:space="preserve"> 19.Доля муниципальных общеобразовательных учреждений, соответствующих современным требованиям обучения,%</t>
  </si>
  <si>
    <t>20.Среднемесячная зарплата работников муниципальных общеобразовательных учреждений, руб.</t>
  </si>
  <si>
    <t>21.Среднемесячная зарплата работников муниципальных учреждений культуры и искусства,руб.</t>
  </si>
  <si>
    <t>22.Доля населения, систематически занимающегося физической культурой и спортом,%</t>
  </si>
  <si>
    <t>1. Количество проведенных семинаров с лицами, привлекаемыми к проведению антикоррупционной экспертизы муниципальных НПА и их проектов, ед.</t>
  </si>
  <si>
    <t>2. Количество проведенных  ежегодных конкурсов сочинений по вопросам противодействия корупции в Атюрьевском мун. р-не среди учащихся в начале и в конце учеб. года,ед.</t>
  </si>
  <si>
    <t>3. Количество проведенных районых молодежных акций, ед.</t>
  </si>
  <si>
    <t>4. Доля нормативных правовых актов, принятых без проведения антикоррупционной экспертизы,%</t>
  </si>
  <si>
    <t>1. Уровень толерантного отношения к представителям другой национальности,%</t>
  </si>
  <si>
    <t>2. Доля граждан, положительно оценивающих состояние межнациональных отношений, в общем количестве жителей,ед.</t>
  </si>
  <si>
    <t>3. Численность участников мероприятий, направленых на этнокультурное развитие народов России и поддержку языкового многообразия, чел.</t>
  </si>
  <si>
    <t>1. Работа комиссии по профилактике правонарушений , %</t>
  </si>
  <si>
    <t>2. Создание на базе детской библиотеки информационный центр по проблемам детства и юношества, %</t>
  </si>
  <si>
    <t>В рамках реализации Программы проведены в школах встречи, беседы, классные часы с представителями правоохранительных органов, врачами- наркологами и другими специалистами в этой сфере, направленные на противодействие по   злоупотреблению наркотическими средствами и их незаконному обороту. Проведены профилактические мероприятия в молодежной среде, были организованы выезды по селам района. Проведены рейды по потенционально опасным местам сбора детей и подростков. Уничтожен посев дикорастущей конопли.</t>
  </si>
  <si>
    <t>Невозможно рассчитать, т.к. отсутствуют финансирование и индикаторы</t>
  </si>
  <si>
    <t>Расчет уровня эффективности реализации программы произвести невозможно из-за отсутствия целевых индикаторов программы</t>
  </si>
  <si>
    <t>Нет целевых индикаторов программы</t>
  </si>
  <si>
    <t>1. Удельный расход тепла на отопление единицы площади зданий бюджетной сферы,  ккал/кв.м./год</t>
  </si>
  <si>
    <t>2. Доля учреждений бюджетной сферы, оснащенных приборами учета тепловой энергии,  %</t>
  </si>
  <si>
    <t>3. Доля многоквартирных жилых зданий, оснащенных приборами учета тепла, получаемого от систем централизованного отопления,  %</t>
  </si>
  <si>
    <t>2. Годовой объем ввода жилья,  весго, тыс.кв. метров общей площади жилья, в том числе:</t>
  </si>
  <si>
    <t>3. Обеспеченность населения жильем, кв. меторов на человека</t>
  </si>
  <si>
    <t>7.Доля граждан, которые удовлетворены органами местного самоуправления %</t>
  </si>
  <si>
    <t>Выполнены следуюшие мероприятия:                            -повышение эффективности муниципальной службы и результативности профессиональной служебной деятельности муниципальных служащих;                                                                                    -совершенствование системы управления муниципальной службой;                                                                                                                                                                                 - совершенствование системы непрерывного обучения муниципальных служащих. и т.д.</t>
  </si>
  <si>
    <t xml:space="preserve">Основные цели программы направлеыа на обеспечение охраны жизни, здоровья граждан и их имущества, гарантий их законных прав на безопасные условия на транспорте, движения по дорогам, снижения числа ДТП, сокращение числа погибших в результате несчастных случаев, повышению безопасности дорожного движения.
Условиями достижения целей Программы является решение следующих задач:
-предупреждение опасного поведения участников дорожного движения и профилактика ДТП;
-совершенствование контрольно-надзорной деятельности в сфере обеспечения безопасности дорожного движения;
-совершенствование организации движения транспорта и пешеходов в поселении.
</t>
  </si>
  <si>
    <t xml:space="preserve">Основной целью Программы является создание условий для обеспечения устойчивого роста экономики и улучшения инвестиционной привлекательности Атюрьевского муниципального района. Для достижения основной цели Программы решались следующие задачи:
-    Формирование благоприятного инвестиционного климата в районе; 
-    Увеличение притока инвестиционных ресурсов в район.
         Программа включает в себя  подразделы:  
- «Формирование благоприятной инвестиционной среды»;
- «Развитие инфраструктуры потребительского рынка товаров, работ и услуг»;
- «Развитие конкуренции»;
- «Стратегическое планирование».
</t>
  </si>
  <si>
    <t>8.Уровень обеспечения сельскохозяйственных организаций квалифицированными специалистами</t>
  </si>
  <si>
    <t>9. Количество специалистов, прошедших профессиональную подготовку, переподготовку и повышение квалификации по аграрным направлениям</t>
  </si>
  <si>
    <t>1.Протяженность сети автомобильных дорог общего пользования местного значения с твердым покрытием</t>
  </si>
  <si>
    <t xml:space="preserve">2.Общая протяженность автомобильных дорог общего пользования местного значения соответствующих нормативным требованиям к транспортно-эксплуатационным показателям </t>
  </si>
  <si>
    <t xml:space="preserve">3.Доля протяженность автомобильных дорог общего пользования местного значения соответствующих нормативным требованиям к транспортно-эксплуатационным показателям </t>
  </si>
  <si>
    <t>Удовлетворительный уровень эффективности</t>
  </si>
  <si>
    <t>увеличение количества проводимых экологических мероприятий</t>
  </si>
  <si>
    <t>увеличение доли ТКО, направленных на утилизацию</t>
  </si>
  <si>
    <t>увеличение доли ТКО, направленных на обработку.</t>
  </si>
  <si>
    <t xml:space="preserve">Проведена   работа  по привлечению молодежи к занятиям спорта в целях профилактики правонарушений среди несовершеннолетних.  В общеобразовательных учреждениях района и среди населения вводится по-этапное внедрение сдачи норм ГТО, в связи с эти увеличивается количество людей, систематически занимающихся физкультурой и спортом.    </t>
  </si>
  <si>
    <t>1.Ввод жилых помещений (жилых домов) для граждан, проживающих на сельских территориях</t>
  </si>
  <si>
    <t>3.Количество предоставленных жилищных (ипотечных) кредитов (займов) гражданам, для строительства (приобретения) жилых помещений (жилых домов) на сельских территориях</t>
  </si>
  <si>
    <t>4.Ввод в действие распределительных газовых сетей</t>
  </si>
  <si>
    <t>5.Ввод в действие локальных водопроводов</t>
  </si>
  <si>
    <t>неэффективная</t>
  </si>
  <si>
    <t>Невозможно рассчитать, т.к. отсутствуют индикаторы</t>
  </si>
  <si>
    <t>«Обеспечение безопасности дорожного движения на территории Атюрьевского муниципального района Республики Мордовия на 2022-2026 годы»</t>
  </si>
  <si>
    <t>«Охрана окружающей  среды, развития водохозяйственного комплекса и лесного хозяйства на 2022-2026 годы»</t>
  </si>
  <si>
    <t>«Развитие транспортной инфраструктуры, автомобильных дорог и транспортного обслуживания на 2022-2026 годы»</t>
  </si>
  <si>
    <t xml:space="preserve">Целью программы является повышение качества и надежности предоставления коммунальных услуг населению, улучшение экологической ситуации в районе. Задачами программы является: развитие инфраструктуры –газо, -водо, -тепло, электроснабжения; выполнение мероприятий по благоустройству территории Атюрьевского муниципального района; повышение эффективности управления коммунальной инфраструктурой. </t>
  </si>
  <si>
    <t>Невозможно рассчитать, т.к. отсутствуют финансирование</t>
  </si>
  <si>
    <t>«Профилактика терроризма и экстремизма на территории Атюрьевского муниципального района на 2021-2026 годы»</t>
  </si>
  <si>
    <t>«Укрепление общественного порядка и общественной безопасности граждан на территории Атюрьевского муниципального района на 2020-2026 годы»</t>
  </si>
  <si>
    <t>«Развитие муниципальной службы в Атюрьевском муниципальном районе на 2019-2026 годы»</t>
  </si>
  <si>
    <t>«Комплексные меры противодействия злоупотреблению наркотиками и их незаконному обороту на 2019-2026 годы»</t>
  </si>
  <si>
    <t>«Комплексная программа по профилактике правонарушений в Атюрьевском муниципальном районе на 2019-2026 годы»</t>
  </si>
  <si>
    <t>«Гармонизация межнациональных и межконфессиональных отношений в Атюрьевском муниципальном районе на 2019-2026 годы»</t>
  </si>
  <si>
    <t>«Экономическое развитие Атюрьевского муниципального районаРеспублики Мордовия до 2026 года»</t>
  </si>
  <si>
    <t>«Развитие культуры и туризма Атюрьевского муниципального  района на 2020-2026 годы»</t>
  </si>
  <si>
    <t>«Развитие малого и среднего предпринимательства в Атюрьевском муниципальном районе на 2018-2026 годы»</t>
  </si>
  <si>
    <t>«Повышение эффективности управления муниципальными финансами на период до 2026 года»</t>
  </si>
  <si>
    <t>«Энергосбережение и повышение энергетической эффективности в Атюрьевском муниципальном районе на 2023-2030 годы»</t>
  </si>
  <si>
    <t>"Развитие сельского хозяйства и регулирования рынков сельскохозяйственной продукции, сырья и продовольствия в Атюрьевском муниципальном районе на 2023-2030 годы"</t>
  </si>
  <si>
    <t>«Жилище» Атюрьевского муниципального района на 2023-2030 годы;                     Подпрограмма «Обеспечение жильем молодых семей Атюрьевского муниципального района на 2024-2030 годы»</t>
  </si>
  <si>
    <t>«Развитие физической культуры и спорта в Атюрьевском муниципальном районе на 2019-2026 годы»</t>
  </si>
  <si>
    <t>«Профилактика безнадзорности и правонарушений несовершеннолетних -позитивное развитие личности» на 2021-2026 годы</t>
  </si>
  <si>
    <t>1.Создание в учреждениях образования безбарьерной среды, позволяющей обеспечить полноценную интеграцию детей инвалидов (установка пандусов поручней, средств ориентации для инвалидов по зрению.                                  2.Адаптация образовательных учреждений образования специальным  оборудованием
для инвалидов по зрению и слуху.
3.Подготовка и проведение семинаров, по вопросам создания доступной среды жизнедеятельности
для инвалидов и других маломобильных групп населения.                                                                     4. Проведение спортивных и культурно-массовых мероприятий.                                                            5. Организация информационной поддержки культурных и спортивных мероприятий с участием инвалидов в периодической печати района.</t>
  </si>
  <si>
    <t>«Доступная среда» Атюрьевского муниципального района на 2021-2026 годы»</t>
  </si>
  <si>
    <t>«Организация отдыха и оздоровления, занятости детей и подростков в каникулярное время на 2021-2026 годы»</t>
  </si>
  <si>
    <t>«Развитие образования в Атюрьевском муниципальном  районе на 2021-2026 годы»</t>
  </si>
  <si>
    <r>
      <t>1. Обеспечение современного качества дошкольного образования, общего, дополнительного образования.                                                                                  2. Повышение заработной платы педагогического состава дошкольных, основных, дополнителнительных образовательных учреждений (доведение средней заработной платы педагогических работников образовательных учреждений до средней заработной платы в сфере общего образования в республике).                                                                 3. Информатизация образовательного процесса .                                                  4. Сохранение и укрепление здоровья школьников (100% охват учащихся горячим питанием).                                                      5. Информационное сопровождение развития системы образования (функционирование сайтов в образовательных организациях и электронный мониторинг основных направлений развития образования-постоянно).                                                                                                                                                                                                                                6. Развитие кадрового потенциала  образовательных учреждений (повышение квалификации руководителей и педагогов - 100%)                                                                                                                                                                                                                7. Поиск и поддержка одаренных детей. Увеличение численности призеров и победителей школьных олимпиад на муниципальных и республикансих уровнях.                                                                                                                         8. Проведение семинаров, конференций, совещаний.                                                                                                                                  9. Внедрение в образовательные учреждения современного программного обеспечения -100 %.                                   10. Организация отдыха и оздоровления детей в летний период 2023 года .                                                                                                                                                                     11. Обеспечение питание с освобождением от оплаты его стоимости всех обучающихся из малоимущих семей (100% охват).                                                                                                                                                                                                                       12. Обеспечение жилыми помещениями детей-сирот, детей оставшихся без попечения родителей, лиц из числа детей-сирот и детей оставшихся без попечения родителей.</t>
    </r>
    <r>
      <rPr>
        <b/>
        <sz val="12"/>
        <rFont val="Times New Roman"/>
        <family val="1"/>
        <charset val="204"/>
      </rPr>
      <t xml:space="preserve"> </t>
    </r>
    <r>
      <rPr>
        <sz val="12"/>
        <rFont val="Times New Roman"/>
        <family val="1"/>
        <charset val="204"/>
      </rPr>
      <t xml:space="preserve">                                                                                                          </t>
    </r>
  </si>
  <si>
    <t>«Развитие жилищно-коммунальной сферы и повышение качества предоставляющих услуг на 2023-2028 годы»</t>
  </si>
  <si>
    <t>Из 34 запланированных мероприятий муниципальной программы  выполненны 32. В рамках реализации Программы были проведены следующие мероприятия:- проведение районого конкурса народной песни"Живи народная душа";      -реализация проекта "Малькинские чтения", день памяти поэта; - проведение круглого стола с участием представителей национальных и реалигиозных конфессии "Единое общество".</t>
  </si>
  <si>
    <t>Невозможно рассчитать, т.к. отсутствия индикаторов</t>
  </si>
  <si>
    <t xml:space="preserve"> эффективная</t>
  </si>
  <si>
    <t xml:space="preserve">Невозможно рассчитать, т.к. отсутствует финансирование </t>
  </si>
  <si>
    <t xml:space="preserve"> Эффективная</t>
  </si>
  <si>
    <t>Сводный годовой отчет об эффективности реализации  муниципальных программ Атюрьевского муниципального района за 2024 год</t>
  </si>
  <si>
    <t>Информация по выполнению основных мероприятий за 2024 год</t>
  </si>
  <si>
    <t>Число основных мероприятий, запланированных к реализации в 2024г., единиц</t>
  </si>
  <si>
    <t>Объем финансовых средств, запланированный по программе на                                                                                                                                                                                          2024 г., тыс. рублей</t>
  </si>
  <si>
    <t>Фактически освоенный объем финансирования программы за 2024 г., тыс. рублей</t>
  </si>
  <si>
    <t>Целевое значение на 2024 г.</t>
  </si>
  <si>
    <t>Фактическое значение за 2024 г.</t>
  </si>
  <si>
    <t xml:space="preserve">В летний оздоровительный период 2024 года на базе школ в Атюрьевском муниципальном районе  функционировали: 
- лагеря с дневным пребыванием (128 уч-ся); 
- лагерь «Маяк» для учащихся, состоящих на различных видах учета
   (10 уч-ся);
- лагерь для одаренных детей (15 уч-ся);
- лагерь «Активисты Движения Первых» (12 уч-ся);
- два лагеря с дневным пребыванием в период осенних каникул (70 уч-ся).  
В Атюрьевском районе всего 30 детей находятся в социально опасном положении, из них  17 детей (56,6%) учащиеся общеобразовательных учреждений, 3  (10%) воспитанники дошкольных учреждений, 7 (23,3%) являются студентами колледжей и училищ; 3 (10%) ребенка обучаются в коррекционной школе. 
С данной категорией несовершеннолетних ведется совместная работа на постоянной основе во взаимодействии с ГКУ «Социальная защита населения по Торбеевскому району Республики Мордовия (межрайонная)» для организации летнего оздоровительного отдыха. .                    
                       </t>
  </si>
  <si>
    <t xml:space="preserve">Финансирование программы в 2024 году не проводилось. Из 11 мероприятий Программы выполнены 11 мероприятий. В рамках реализации  Программы в 2024 году были проведены мероприятия направленные на развитие и оказание поддержки субъектам малого и среднего предпринимательства в Атюрьевском муниципальном районе.  Администрация Атюрьевского  муниципального района постоянно осуществляет взаимодействие с Советом предпринимателей по различным вопросам, касающимся сферы развития малого и среднего бизнеса в районе с целью объединения администрации и предпринимателей Атюрьевского муниципального района в решении общих проблем и задач. В целях создания условий для улучшения деятельности и результативности малых предприятий администрацией Атюрьевского муниципального района оказывается поддержка субъектам малого и среднего бизнеса. В течение отчетного года осуществлялась организация проведения семинаров и тренингов по вопросам развития малого и среднего предпринимательства. АНО «Центр поддержки предпринимательства Республики Мордовия»  совместно с администрацией Атюрьевского муниципального района в 2024 году провели несколько семинаров и тренингов с предпринимателями района. В течение 2024 года осуществлялось размещение на официальном сайте Атюрьевского муниципального района информации о действующей системе поддержки предпринимателей малого и среднего бизнеса, а также  предоставлялась  консультативная поддержка субъектам малого и среднего бизнеса.
                                                                  </t>
  </si>
  <si>
    <t>В рамках реализации данной программы в  2024 году началась работа по разработке проектно-сметной документации на рекультивацию объектов накопленного экологического вреда окружающей среде на территории Атюрьевского муниципального района.</t>
  </si>
  <si>
    <t>В 2024 году в рамках реализации Программы проведены мероприятия по профилактике терроризма и экстремизма и проведен конкурс "Лучшая добровольная дружина Атюрьевского муниципального района".</t>
  </si>
  <si>
    <t xml:space="preserve">В 2024 г. выполнены работы по ремонту автомобильной дороги по ул. Коммунистическая в с. Атюрьево Атюрьевского муниципального района Республики Мордовия (протяж.-0,953 км)- общая сумма -9 718560,0 ( субссидия -9621374,4) .  Выполнение работ по ремонту автомобильной дороги по ул. Школьная в с. Атюрьево Атюрьевского муниципального района Республики Мордовия (протяж.0,630 км) (общая сумма финан.- 2 661 877,0тыс. руб.) (субссидия -2 635 225,6)
  Ремонт автомобильных дорог также осуществлялся в рамках национального проекта «Безопасные и качественные автомобильные дороги»:
- завершен  капитальный ремонт автомобильной дороги с. Атюрьево - г. Темников в Атюрьевском муниципальном районе протяженностью 6,2 км;( общая сумма финансир. 114 890 511-19 рублей);
- выполнен капитальный ремонт автомобильной дороги до д. Барановка (школьный маршрут) протяженностью 2,5 км. объем финансиров. 26,5 млн. руб.)
- выполнен капитальный ремонт автомобильной дороги подъезд к с. Дмитриев Усад (школьный маршрут) протяженностью 3,4 км. (объем финансиров. 69,2 млн. руб.). В Атюрьевском муниципальном районе осуществляется перевозка пассажиров по муниципальным маршрутам. Маршрутная сеть включает в себя 5 автобусных маршрутов протяженностью 124 км. Объем ежегодной перевозки пассажиров составляет 1542 человека.
</t>
  </si>
  <si>
    <t>В 2024 году из 39 запланированных мероприятий выполнено 30.Проводилось анкетирование учащихся старших классов общеобразовательных школ по вопросам, касающимся наркомании. Провели  комплекс предупредительно-профилактических мероприятий по антитеррористической защищенности детских и образовательных учреждений района. Приняли участие в праздничном параде в честь Дня Победы.</t>
  </si>
  <si>
    <t xml:space="preserve">В период 2024 года в Атюрьевском муниципальном районе реализовывалась комплексная программа по профилактике правонарушений на территории Атюрьевского муниципального района, в которую были включены мероприятия профилактической направленности.Была проведена огромная профилактическая работа, в первую очередь в части организации массовой физической культуры и спорта среди всех слоев населения района, формирование здорового образа жизни и организация отдыха несовершеннолетних лиц, их патриотическое воспитание, создание благополучной обстановки в семье, развитие спортивной инфраструктуры. </t>
  </si>
  <si>
    <t>В рамках реализации муниципальной программы«Противодействие коррупции в органах местного самоуправления Атюрьевского муниципального района на 2018-2027 годы», выполненно 20 мероприятий из 20 запланированных.Проведена была работа по приему  и первичной обработке сведений о доходах, об имущесве и обязательствах имущественного характера, а также о доходах, об имуществе и обязательствах имущественного характера супруга (супруги) и несовершеннолетних детей. а также о расходах представляемых лицами, замещающими муниципальные должности, муниципальными служащими, руководителями муниципальных предприятий и учреждений. Проведена антикоррупционная работа среди кандидатов на вакантные должности муниципальной службы. Проведение на постоянной основе корпоративного обучения служащих по вопросам противодействия коррупции.</t>
  </si>
  <si>
    <t>«Противодействие коррупции в органах местного самоуправления Атюрьевского муниципального района на 2018-2027 годы»</t>
  </si>
  <si>
    <t xml:space="preserve">В 2024 году для реализации мероприятий Программы было реализовано финансовых средств на общую сумму 35550,3 тыс.руб.
Денежные средства районного бюджета были направлены на финансовое обеспечение муниципальных услуг в сфере культуры, на участие в Республиканском фестивале-конкурсе народного творчества «Шумбрат, Мордовия!» и проведение мероприятий, утвержденных в плане общерайонных мероприятий Атюрьевского района, а также на модернизацию Атюрьевской районной библиотеки по модельному стандарту.
Основные показатели (индикаторы) результативности программы выполнены. Показатель уровня удовлетворенности населения  качеством предоставления государственных и муниципальных услуг в сфере культуры  остается стабильно высоким (83%) за счет качественных и разноплановых мероприятий. Достигнуто соотношение средней заработной платы работников учреждений культуры, повышение оплаты труда которых предусмотрено Указом Президента Российской Федерации от 7 мая 2012 г. № 597 «О мероприятиях по реализации государственной социальной политики», и средней заработной платы в Республике Мордовия до 100 %.
</t>
  </si>
  <si>
    <t>Целью программы является повышение эффективности использования энергоресурсов в бюджетных учреждениях района. Условиями достижения цели Программы является решение следующих задач: снижение энергозатрат в бюджетной сфере, создание системы контроля за эффективностью потребления энергоресурсов. в 2024г. финансирование программы не осуществлялось.</t>
  </si>
  <si>
    <t>Муниципальная программа «Комплексное развитие сельских территорий Атюрьевского муниципального района РМ до 2027 года»</t>
  </si>
  <si>
    <t>Успешно реализуется на территории сельских поселений программа "Комплексное развитие сельских территорий Атюрьевского муниципального района РМ до 2027 года". В Общая площадь введенного по программе жилья составила 1557 кв.м.                                                                 По данной программе 2024 году построены водопроводные сети 1,147 м, общая сумма -3677,0 тыс. руб., два дома на общую сумму 4735,0 тыс. рублей.</t>
  </si>
  <si>
    <t xml:space="preserve">В  2024 году в рамках программы  во всех категориях хозяйств  было  произведено 46,07 тыс. тонн зерна в весе после доработки,  253,7  тонн мяса (317 % к уровню прошлого года) и  4766,3 тонн молока (93,7 % к уровню прошлого года). 
Анализ выполнения мероприятий показывает, что из 14   запланированных мероприятий выполнено 11. Макаров В.В. получил гранд в размере 4000000 рублей. </t>
  </si>
  <si>
    <t xml:space="preserve">В 2024 г. свою очередь на улучшение жилищных условий ждут 6 молодых семей.                
</t>
  </si>
  <si>
    <t xml:space="preserve">По состоянию на 2024 год в районе проживает 1487 несовершеннолетних в возрасте от 0 до 18 лет. На территории района создана адаптивная модель образовательной среды и  воспитательного пространства.
В 2024 году несовершеннолетними преступлений не совершалось.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</si>
</sst>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р_._-;\-* #,##0.00_р_._-;_-* &quot;-&quot;??_р_._-;_-@_-"/>
    <numFmt numFmtId="164" formatCode="#,##0.0_ ;\-#,##0.0\ "/>
    <numFmt numFmtId="165" formatCode="0.0"/>
    <numFmt numFmtId="166" formatCode="_(* #,##0.00_);_(* \(#,##0.00\);_(* &quot;-&quot;??_);_(@_)"/>
    <numFmt numFmtId="167" formatCode="_-* #,##0.0_р_._-;\-* #,##0.0_р_._-;_-* &quot;-&quot;?_р_._-;_-@_-"/>
    <numFmt numFmtId="168" formatCode="0.000"/>
  </numFmts>
  <fonts count="26" x14ac:knownFonts="1">
    <font>
      <sz val="11"/>
      <color theme="1"/>
      <name val="Calibri"/>
      <family val="2"/>
      <scheme val="minor"/>
    </font>
    <font>
      <sz val="12"/>
      <color indexed="8"/>
      <name val="Times New Roman"/>
      <family val="1"/>
      <charset val="204"/>
    </font>
    <font>
      <sz val="12"/>
      <name val="Times New Roman"/>
      <family val="1"/>
      <charset val="204"/>
    </font>
    <font>
      <b/>
      <sz val="12"/>
      <name val="Times New Roman"/>
      <family val="1"/>
      <charset val="204"/>
    </font>
    <font>
      <sz val="11"/>
      <color indexed="8"/>
      <name val="Calibri"/>
      <family val="2"/>
      <charset val="204"/>
    </font>
    <font>
      <sz val="13"/>
      <name val="Times New Roman"/>
      <family val="1"/>
      <charset val="204"/>
    </font>
    <font>
      <sz val="12"/>
      <color indexed="10"/>
      <name val="Calibri"/>
      <family val="2"/>
      <charset val="204"/>
    </font>
    <font>
      <sz val="12"/>
      <name val="Calibri"/>
      <family val="2"/>
      <charset val="204"/>
    </font>
    <font>
      <sz val="10"/>
      <name val="Arial"/>
      <family val="2"/>
      <charset val="204"/>
    </font>
    <font>
      <sz val="16"/>
      <color indexed="8"/>
      <name val="Times New Roman"/>
      <family val="1"/>
      <charset val="204"/>
    </font>
    <font>
      <sz val="12"/>
      <color indexed="8"/>
      <name val="Times New Roman"/>
      <family val="1"/>
      <charset val="204"/>
    </font>
    <font>
      <sz val="14"/>
      <color indexed="8"/>
      <name val="Times New Roman"/>
      <family val="1"/>
      <charset val="204"/>
    </font>
    <font>
      <sz val="11"/>
      <color indexed="8"/>
      <name val="Calibri"/>
      <family val="2"/>
    </font>
    <font>
      <sz val="14"/>
      <color indexed="8"/>
      <name val="Calibri"/>
      <family val="2"/>
    </font>
    <font>
      <sz val="16"/>
      <color indexed="8"/>
      <name val="Calibri"/>
      <family val="2"/>
    </font>
    <font>
      <sz val="12"/>
      <color indexed="8"/>
      <name val="Calibri"/>
      <family val="2"/>
    </font>
    <font>
      <sz val="12"/>
      <color indexed="9"/>
      <name val="Calibri"/>
      <family val="2"/>
    </font>
    <font>
      <sz val="12"/>
      <color indexed="8"/>
      <name val="Calibri"/>
      <family val="2"/>
      <charset val="204"/>
    </font>
    <font>
      <b/>
      <sz val="12"/>
      <color indexed="8"/>
      <name val="Times New Roman"/>
      <family val="1"/>
      <charset val="204"/>
    </font>
    <font>
      <b/>
      <sz val="14"/>
      <color indexed="8"/>
      <name val="Times New Roman"/>
      <family val="1"/>
      <charset val="204"/>
    </font>
    <font>
      <sz val="11"/>
      <color theme="1"/>
      <name val="Calibri"/>
      <family val="2"/>
      <charset val="204"/>
      <scheme val="minor"/>
    </font>
    <font>
      <sz val="12"/>
      <color theme="1"/>
      <name val="Times New Roman"/>
      <family val="1"/>
      <charset val="204"/>
    </font>
    <font>
      <u/>
      <sz val="11"/>
      <color theme="10"/>
      <name val="Calibri"/>
      <family val="2"/>
      <scheme val="minor"/>
    </font>
    <font>
      <sz val="12"/>
      <color indexed="9"/>
      <name val="Times New Roman"/>
      <family val="1"/>
      <charset val="204"/>
    </font>
    <font>
      <sz val="12"/>
      <color theme="0"/>
      <name val="Times New Roman"/>
      <family val="1"/>
      <charset val="204"/>
    </font>
    <font>
      <sz val="12"/>
      <color theme="1"/>
      <name val="Calibri"/>
      <family val="2"/>
      <scheme val="minor"/>
    </font>
  </fonts>
  <fills count="7">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51"/>
        <bgColor indexed="64"/>
      </patternFill>
    </fill>
    <fill>
      <patternFill patternType="solid">
        <fgColor theme="0"/>
        <bgColor indexed="64"/>
      </patternFill>
    </fill>
    <fill>
      <patternFill patternType="solid">
        <fgColor theme="4" tint="0.79998168889431442"/>
        <bgColor indexed="64"/>
      </patternFill>
    </fill>
  </fills>
  <borders count="3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113">
    <xf numFmtId="0" fontId="0"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8" fillId="0" borderId="0" applyFont="0" applyFill="0" applyBorder="0" applyAlignment="0" applyProtection="0"/>
    <xf numFmtId="43" fontId="4"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0" fontId="22" fillId="0" borderId="0" applyNumberFormat="0" applyFill="0" applyBorder="0" applyAlignment="0" applyProtection="0"/>
  </cellStyleXfs>
  <cellXfs count="256">
    <xf numFmtId="0" fontId="0" fillId="0" borderId="0" xfId="0"/>
    <xf numFmtId="0" fontId="20" fillId="0" borderId="0" xfId="2"/>
    <xf numFmtId="0" fontId="1" fillId="2" borderId="1" xfId="2" applyFont="1" applyFill="1" applyBorder="1" applyAlignment="1">
      <alignment horizontal="center" vertical="center" wrapText="1"/>
    </xf>
    <xf numFmtId="0" fontId="3" fillId="3" borderId="2" xfId="2" applyFont="1" applyFill="1" applyBorder="1" applyAlignment="1">
      <alignment horizontal="center" vertical="center" textRotation="90" wrapText="1"/>
    </xf>
    <xf numFmtId="164" fontId="3" fillId="4" borderId="2" xfId="106" applyNumberFormat="1" applyFont="1" applyFill="1" applyBorder="1" applyAlignment="1">
      <alignment horizontal="center" vertical="center"/>
    </xf>
    <xf numFmtId="165" fontId="3" fillId="4" borderId="2" xfId="106" applyNumberFormat="1" applyFont="1" applyFill="1" applyBorder="1" applyAlignment="1">
      <alignment horizontal="center" vertical="center" wrapText="1"/>
    </xf>
    <xf numFmtId="2" fontId="3" fillId="4" borderId="2" xfId="106" applyNumberFormat="1" applyFont="1" applyFill="1" applyBorder="1" applyAlignment="1">
      <alignment horizontal="center" vertical="center"/>
    </xf>
    <xf numFmtId="16" fontId="2" fillId="3" borderId="2" xfId="2" applyNumberFormat="1" applyFont="1" applyFill="1" applyBorder="1" applyAlignment="1">
      <alignment horizontal="center" vertical="center" textRotation="90" wrapText="1"/>
    </xf>
    <xf numFmtId="164" fontId="2" fillId="3" borderId="2" xfId="106" applyNumberFormat="1" applyFont="1" applyFill="1" applyBorder="1" applyAlignment="1">
      <alignment horizontal="center" vertical="center" wrapText="1"/>
    </xf>
    <xf numFmtId="164" fontId="2" fillId="0" borderId="2" xfId="106" applyNumberFormat="1" applyFont="1" applyBorder="1" applyAlignment="1">
      <alignment horizontal="center" vertical="center" wrapText="1"/>
    </xf>
    <xf numFmtId="165" fontId="3" fillId="3" borderId="2" xfId="106" applyNumberFormat="1" applyFont="1" applyFill="1" applyBorder="1" applyAlignment="1">
      <alignment horizontal="center" vertical="center" wrapText="1"/>
    </xf>
    <xf numFmtId="2" fontId="3" fillId="3" borderId="2" xfId="106" applyNumberFormat="1" applyFont="1" applyFill="1" applyBorder="1" applyAlignment="1">
      <alignment horizontal="center" vertical="center"/>
    </xf>
    <xf numFmtId="164" fontId="2" fillId="0" borderId="2" xfId="106" applyNumberFormat="1" applyFont="1" applyBorder="1" applyAlignment="1">
      <alignment horizontal="center" vertical="center"/>
    </xf>
    <xf numFmtId="2" fontId="2" fillId="3" borderId="2" xfId="106" applyNumberFormat="1" applyFont="1" applyFill="1" applyBorder="1" applyAlignment="1">
      <alignment horizontal="center" vertical="center"/>
    </xf>
    <xf numFmtId="0" fontId="2" fillId="3" borderId="2" xfId="2" applyFont="1" applyFill="1" applyBorder="1" applyAlignment="1">
      <alignment horizontal="center" vertical="center" textRotation="90" wrapText="1"/>
    </xf>
    <xf numFmtId="0" fontId="1" fillId="0" borderId="3" xfId="2" applyFont="1" applyBorder="1" applyAlignment="1">
      <alignment horizontal="center" vertical="center" wrapText="1"/>
    </xf>
    <xf numFmtId="2" fontId="3" fillId="3" borderId="3" xfId="106" applyNumberFormat="1" applyFont="1" applyFill="1" applyBorder="1" applyAlignment="1">
      <alignment horizontal="center" vertical="center"/>
    </xf>
    <xf numFmtId="2" fontId="3" fillId="3" borderId="4" xfId="106" applyNumberFormat="1" applyFont="1" applyFill="1" applyBorder="1" applyAlignment="1">
      <alignment horizontal="center" vertical="center"/>
    </xf>
    <xf numFmtId="49" fontId="1" fillId="2" borderId="1" xfId="2" applyNumberFormat="1" applyFont="1" applyFill="1" applyBorder="1" applyAlignment="1">
      <alignment horizontal="center" vertical="center" wrapText="1"/>
    </xf>
    <xf numFmtId="0" fontId="10" fillId="0" borderId="0" xfId="0" applyFont="1" applyAlignment="1">
      <alignment vertical="top"/>
    </xf>
    <xf numFmtId="0" fontId="10" fillId="0" borderId="0" xfId="0" applyFont="1" applyAlignment="1">
      <alignment vertical="center"/>
    </xf>
    <xf numFmtId="2" fontId="3" fillId="3" borderId="1" xfId="106" applyNumberFormat="1" applyFont="1" applyFill="1" applyBorder="1" applyAlignment="1">
      <alignment horizontal="center" vertical="center"/>
    </xf>
    <xf numFmtId="0" fontId="2" fillId="3" borderId="3" xfId="2" applyFont="1" applyFill="1" applyBorder="1" applyAlignment="1">
      <alignment horizontal="center" vertical="center"/>
    </xf>
    <xf numFmtId="0" fontId="11" fillId="0" borderId="0" xfId="0" applyFont="1"/>
    <xf numFmtId="0" fontId="1" fillId="0" borderId="1" xfId="2" applyFont="1" applyBorder="1" applyAlignment="1">
      <alignment horizontal="center" vertical="center" wrapText="1"/>
    </xf>
    <xf numFmtId="0" fontId="1" fillId="0" borderId="4" xfId="2" applyFont="1" applyBorder="1" applyAlignment="1">
      <alignment horizontal="center" vertical="center" wrapText="1"/>
    </xf>
    <xf numFmtId="0" fontId="1" fillId="2" borderId="2" xfId="57" applyFont="1" applyFill="1" applyBorder="1" applyAlignment="1">
      <alignment horizontal="center" vertical="center" wrapText="1"/>
    </xf>
    <xf numFmtId="0" fontId="13" fillId="0" borderId="0" xfId="0" applyFont="1"/>
    <xf numFmtId="167" fontId="14" fillId="0" borderId="0" xfId="0" applyNumberFormat="1" applyFont="1"/>
    <xf numFmtId="0" fontId="14" fillId="0" borderId="0" xfId="0" applyFont="1"/>
    <xf numFmtId="0" fontId="15" fillId="0" borderId="0" xfId="0" applyFont="1"/>
    <xf numFmtId="0" fontId="16" fillId="0" borderId="0" xfId="0" applyFont="1"/>
    <xf numFmtId="0" fontId="17" fillId="0" borderId="0" xfId="2" applyFont="1"/>
    <xf numFmtId="0" fontId="16" fillId="0" borderId="0" xfId="2" applyFont="1"/>
    <xf numFmtId="0" fontId="16" fillId="0" borderId="0" xfId="2" applyFont="1" applyBorder="1"/>
    <xf numFmtId="0" fontId="17" fillId="0" borderId="0" xfId="2" applyFont="1" applyBorder="1"/>
    <xf numFmtId="0" fontId="1" fillId="0" borderId="0" xfId="57" applyFont="1" applyFill="1" applyBorder="1" applyAlignment="1">
      <alignment horizontal="center" vertical="center" wrapText="1"/>
    </xf>
    <xf numFmtId="0" fontId="0" fillId="0" borderId="0" xfId="0" applyAlignment="1">
      <alignment horizontal="center" vertical="center"/>
    </xf>
    <xf numFmtId="0" fontId="21" fillId="0" borderId="0" xfId="0" applyFont="1" applyAlignment="1">
      <alignment horizontal="center" vertical="center"/>
    </xf>
    <xf numFmtId="0" fontId="10" fillId="0" borderId="0" xfId="0" applyFont="1" applyAlignment="1">
      <alignment horizontal="center" vertical="center"/>
    </xf>
    <xf numFmtId="0" fontId="23" fillId="0" borderId="0" xfId="2" applyFont="1"/>
    <xf numFmtId="0" fontId="23" fillId="0" borderId="0" xfId="2" applyFont="1" applyBorder="1"/>
    <xf numFmtId="167" fontId="23" fillId="0" borderId="0" xfId="2" applyNumberFormat="1" applyFont="1"/>
    <xf numFmtId="0" fontId="21" fillId="0" borderId="0" xfId="0" applyFont="1"/>
    <xf numFmtId="0" fontId="0" fillId="6" borderId="0" xfId="0" applyFill="1"/>
    <xf numFmtId="0" fontId="15" fillId="5" borderId="0" xfId="0" applyFont="1" applyFill="1"/>
    <xf numFmtId="0" fontId="1" fillId="5" borderId="0" xfId="0" applyFont="1" applyFill="1" applyAlignment="1">
      <alignment horizontal="center" vertical="center"/>
    </xf>
    <xf numFmtId="0" fontId="15" fillId="5" borderId="0" xfId="0" applyFont="1" applyFill="1" applyAlignment="1">
      <alignment horizontal="center" vertical="center"/>
    </xf>
    <xf numFmtId="0" fontId="1" fillId="5" borderId="2" xfId="57" applyFont="1" applyFill="1" applyBorder="1" applyAlignment="1">
      <alignment horizontal="center" vertical="center" wrapText="1"/>
    </xf>
    <xf numFmtId="0" fontId="2" fillId="5" borderId="2" xfId="57" applyFont="1" applyFill="1" applyBorder="1" applyAlignment="1">
      <alignment horizontal="center" vertical="center" wrapText="1"/>
    </xf>
    <xf numFmtId="0" fontId="2" fillId="5" borderId="2" xfId="2" applyFont="1" applyFill="1" applyBorder="1" applyAlignment="1">
      <alignment horizontal="center" vertical="center" wrapText="1"/>
    </xf>
    <xf numFmtId="0" fontId="1" fillId="5" borderId="6" xfId="57" applyFont="1" applyFill="1" applyBorder="1" applyAlignment="1">
      <alignment horizontal="center" vertical="center" wrapText="1"/>
    </xf>
    <xf numFmtId="0" fontId="1" fillId="5" borderId="5" xfId="57" applyFont="1" applyFill="1" applyBorder="1" applyAlignment="1">
      <alignment horizontal="center" vertical="center" wrapText="1"/>
    </xf>
    <xf numFmtId="0" fontId="1" fillId="5" borderId="7" xfId="57" applyFont="1" applyFill="1" applyBorder="1" applyAlignment="1">
      <alignment horizontal="center" vertical="center" wrapText="1"/>
    </xf>
    <xf numFmtId="0" fontId="2" fillId="5" borderId="5" xfId="2" applyFont="1" applyFill="1" applyBorder="1" applyAlignment="1">
      <alignment horizontal="center" vertical="center" textRotation="90" wrapText="1"/>
    </xf>
    <xf numFmtId="0" fontId="1" fillId="5" borderId="5" xfId="2" applyNumberFormat="1" applyFont="1" applyFill="1" applyBorder="1" applyAlignment="1">
      <alignment horizontal="left" vertical="top" wrapText="1"/>
    </xf>
    <xf numFmtId="165" fontId="2" fillId="5" borderId="25" xfId="2" applyNumberFormat="1" applyFont="1" applyFill="1" applyBorder="1" applyAlignment="1">
      <alignment horizontal="center" vertical="center" wrapText="1"/>
    </xf>
    <xf numFmtId="0" fontId="1" fillId="5" borderId="2" xfId="2" applyFont="1" applyFill="1" applyBorder="1" applyAlignment="1">
      <alignment horizontal="center" vertical="center"/>
    </xf>
    <xf numFmtId="2" fontId="2" fillId="5" borderId="25" xfId="2" applyNumberFormat="1" applyFont="1" applyFill="1" applyBorder="1" applyAlignment="1">
      <alignment horizontal="center" vertical="center" wrapText="1"/>
    </xf>
    <xf numFmtId="0" fontId="2" fillId="5" borderId="25" xfId="2" applyFont="1" applyFill="1" applyBorder="1" applyAlignment="1">
      <alignment horizontal="center" vertical="center" wrapText="1"/>
    </xf>
    <xf numFmtId="2" fontId="2" fillId="5" borderId="2" xfId="2" applyNumberFormat="1" applyFont="1" applyFill="1" applyBorder="1" applyAlignment="1">
      <alignment horizontal="center" vertical="center"/>
    </xf>
    <xf numFmtId="165" fontId="2" fillId="5" borderId="2" xfId="2" applyNumberFormat="1" applyFont="1" applyFill="1" applyBorder="1" applyAlignment="1">
      <alignment horizontal="center" vertical="center"/>
    </xf>
    <xf numFmtId="0" fontId="2" fillId="5" borderId="2" xfId="2" applyFont="1" applyFill="1" applyBorder="1" applyAlignment="1">
      <alignment horizontal="center" vertical="center"/>
    </xf>
    <xf numFmtId="0" fontId="2" fillId="5" borderId="13" xfId="0" applyFont="1" applyFill="1" applyBorder="1"/>
    <xf numFmtId="0" fontId="2" fillId="5" borderId="14" xfId="0" applyFont="1" applyFill="1" applyBorder="1"/>
    <xf numFmtId="0" fontId="2" fillId="5" borderId="15" xfId="0" applyFont="1" applyFill="1" applyBorder="1"/>
    <xf numFmtId="2" fontId="1" fillId="5" borderId="2" xfId="2" applyNumberFormat="1" applyFont="1" applyFill="1" applyBorder="1" applyAlignment="1">
      <alignment horizontal="center" vertical="center"/>
    </xf>
    <xf numFmtId="165" fontId="21" fillId="5" borderId="2" xfId="0" applyNumberFormat="1" applyFont="1" applyFill="1" applyBorder="1" applyAlignment="1">
      <alignment horizontal="center" vertical="center"/>
    </xf>
    <xf numFmtId="0" fontId="1" fillId="5" borderId="2" xfId="2" applyFont="1" applyFill="1" applyBorder="1" applyAlignment="1">
      <alignment horizontal="center" vertical="center" wrapText="1"/>
    </xf>
    <xf numFmtId="0" fontId="3" fillId="5" borderId="2" xfId="106" applyNumberFormat="1" applyFont="1" applyFill="1" applyBorder="1" applyAlignment="1">
      <alignment vertical="top" wrapText="1"/>
    </xf>
    <xf numFmtId="0" fontId="3" fillId="5" borderId="5" xfId="2" applyFont="1" applyFill="1" applyBorder="1" applyAlignment="1">
      <alignment horizontal="center" vertical="center" textRotation="90" wrapText="1"/>
    </xf>
    <xf numFmtId="167" fontId="3" fillId="5" borderId="2" xfId="106" applyNumberFormat="1" applyFont="1" applyFill="1" applyBorder="1" applyAlignment="1">
      <alignment horizontal="center" vertical="center" wrapText="1"/>
    </xf>
    <xf numFmtId="165" fontId="3" fillId="5" borderId="32" xfId="106" applyNumberFormat="1" applyFont="1" applyFill="1" applyBorder="1" applyAlignment="1">
      <alignment horizontal="center" vertical="center" wrapText="1"/>
    </xf>
    <xf numFmtId="0" fontId="2" fillId="5" borderId="2" xfId="106" applyNumberFormat="1" applyFont="1" applyFill="1" applyBorder="1" applyAlignment="1">
      <alignment horizontal="left" vertical="top" wrapText="1"/>
    </xf>
    <xf numFmtId="16" fontId="2" fillId="5" borderId="5" xfId="2" applyNumberFormat="1" applyFont="1" applyFill="1" applyBorder="1" applyAlignment="1">
      <alignment horizontal="center" vertical="center" textRotation="90" wrapText="1"/>
    </xf>
    <xf numFmtId="167" fontId="2" fillId="5" borderId="2" xfId="2" applyNumberFormat="1" applyFont="1" applyFill="1" applyBorder="1" applyAlignment="1">
      <alignment horizontal="center" vertical="center" wrapText="1"/>
    </xf>
    <xf numFmtId="0" fontId="3" fillId="5" borderId="32" xfId="106" applyNumberFormat="1" applyFont="1" applyFill="1" applyBorder="1" applyAlignment="1">
      <alignment horizontal="center" vertical="center" wrapText="1"/>
    </xf>
    <xf numFmtId="0" fontId="2" fillId="5" borderId="2" xfId="2" applyNumberFormat="1" applyFont="1" applyFill="1" applyBorder="1" applyAlignment="1">
      <alignment horizontal="left" vertical="top" wrapText="1"/>
    </xf>
    <xf numFmtId="167" fontId="1" fillId="5" borderId="2" xfId="2" applyNumberFormat="1" applyFont="1" applyFill="1" applyBorder="1" applyAlignment="1">
      <alignment horizontal="center" vertical="center" wrapText="1"/>
    </xf>
    <xf numFmtId="0" fontId="1" fillId="5" borderId="2" xfId="2" applyNumberFormat="1" applyFont="1" applyFill="1" applyBorder="1" applyAlignment="1">
      <alignment horizontal="left" vertical="top" wrapText="1"/>
    </xf>
    <xf numFmtId="0" fontId="21" fillId="5" borderId="13" xfId="0" applyFont="1" applyFill="1" applyBorder="1"/>
    <xf numFmtId="0" fontId="21" fillId="5" borderId="14" xfId="0" applyFont="1" applyFill="1" applyBorder="1"/>
    <xf numFmtId="0" fontId="21" fillId="5" borderId="15" xfId="0" applyFont="1" applyFill="1" applyBorder="1"/>
    <xf numFmtId="165" fontId="3" fillId="5" borderId="2" xfId="106" applyNumberFormat="1" applyFont="1" applyFill="1" applyBorder="1" applyAlignment="1">
      <alignment vertical="top" wrapText="1"/>
    </xf>
    <xf numFmtId="2" fontId="3" fillId="5" borderId="2" xfId="106" applyNumberFormat="1" applyFont="1" applyFill="1" applyBorder="1" applyAlignment="1">
      <alignment vertical="top" wrapText="1"/>
    </xf>
    <xf numFmtId="2" fontId="3" fillId="5" borderId="32" xfId="106" applyNumberFormat="1" applyFont="1" applyFill="1" applyBorder="1" applyAlignment="1">
      <alignment horizontal="center" vertical="center" wrapText="1"/>
    </xf>
    <xf numFmtId="0" fontId="21" fillId="5" borderId="8" xfId="0" applyFont="1" applyFill="1" applyBorder="1"/>
    <xf numFmtId="0" fontId="21" fillId="5" borderId="9" xfId="0" applyFont="1" applyFill="1" applyBorder="1"/>
    <xf numFmtId="0" fontId="21" fillId="5" borderId="10" xfId="0" applyFont="1" applyFill="1" applyBorder="1"/>
    <xf numFmtId="0" fontId="21" fillId="5" borderId="2" xfId="0" applyFont="1" applyFill="1" applyBorder="1" applyAlignment="1">
      <alignment horizontal="center" vertical="center"/>
    </xf>
    <xf numFmtId="0" fontId="21" fillId="5" borderId="11" xfId="0" applyFont="1" applyFill="1" applyBorder="1"/>
    <xf numFmtId="0" fontId="21" fillId="5" borderId="0" xfId="0" applyFont="1" applyFill="1" applyBorder="1"/>
    <xf numFmtId="0" fontId="21" fillId="5" borderId="12" xfId="0" applyFont="1" applyFill="1" applyBorder="1"/>
    <xf numFmtId="0" fontId="21" fillId="5" borderId="9" xfId="0" applyFont="1" applyFill="1" applyBorder="1" applyAlignment="1">
      <alignment vertical="top" wrapText="1"/>
    </xf>
    <xf numFmtId="165" fontId="1" fillId="5" borderId="2" xfId="2" applyNumberFormat="1" applyFont="1" applyFill="1" applyBorder="1" applyAlignment="1">
      <alignment horizontal="center" vertical="center"/>
    </xf>
    <xf numFmtId="0" fontId="1" fillId="5" borderId="1" xfId="2" applyNumberFormat="1" applyFont="1" applyFill="1" applyBorder="1" applyAlignment="1">
      <alignment horizontal="left" vertical="top" wrapText="1"/>
    </xf>
    <xf numFmtId="1" fontId="2" fillId="5" borderId="2" xfId="2" applyNumberFormat="1" applyFont="1" applyFill="1" applyBorder="1" applyAlignment="1">
      <alignment horizontal="center" vertical="center" wrapText="1"/>
    </xf>
    <xf numFmtId="0" fontId="1" fillId="5" borderId="4" xfId="2" applyNumberFormat="1" applyFont="1" applyFill="1" applyBorder="1" applyAlignment="1">
      <alignment horizontal="left" vertical="top" wrapText="1"/>
    </xf>
    <xf numFmtId="0" fontId="1" fillId="5" borderId="10" xfId="2" applyNumberFormat="1" applyFont="1" applyFill="1" applyBorder="1" applyAlignment="1">
      <alignment horizontal="left" vertical="top" wrapText="1"/>
    </xf>
    <xf numFmtId="0" fontId="21" fillId="5" borderId="2" xfId="0" applyNumberFormat="1" applyFont="1" applyFill="1" applyBorder="1" applyAlignment="1">
      <alignment horizontal="left" vertical="top" wrapText="1"/>
    </xf>
    <xf numFmtId="2" fontId="3" fillId="5" borderId="37" xfId="106" applyNumberFormat="1" applyFont="1" applyFill="1" applyBorder="1" applyAlignment="1">
      <alignment horizontal="center" vertical="center" wrapText="1"/>
    </xf>
    <xf numFmtId="43" fontId="3" fillId="5" borderId="32" xfId="106" applyNumberFormat="1" applyFont="1" applyFill="1" applyBorder="1" applyAlignment="1">
      <alignment horizontal="center" vertical="center" wrapText="1"/>
    </xf>
    <xf numFmtId="0" fontId="21" fillId="5" borderId="2" xfId="0" applyFont="1" applyFill="1" applyBorder="1" applyAlignment="1">
      <alignment vertical="top" wrapText="1"/>
    </xf>
    <xf numFmtId="0" fontId="2" fillId="5" borderId="27" xfId="2" applyNumberFormat="1" applyFont="1" applyFill="1" applyBorder="1" applyAlignment="1">
      <alignment horizontal="left" vertical="top" wrapText="1"/>
    </xf>
    <xf numFmtId="0" fontId="1" fillId="5" borderId="2" xfId="0" applyFont="1" applyFill="1" applyBorder="1" applyAlignment="1">
      <alignment horizontal="left" vertical="center" wrapText="1"/>
    </xf>
    <xf numFmtId="0" fontId="1" fillId="5" borderId="2" xfId="0" applyFont="1" applyFill="1" applyBorder="1" applyAlignment="1">
      <alignment vertical="center" wrapText="1"/>
    </xf>
    <xf numFmtId="0" fontId="1" fillId="5" borderId="1" xfId="0" applyFont="1" applyFill="1" applyBorder="1" applyAlignment="1">
      <alignment vertical="center" wrapText="1"/>
    </xf>
    <xf numFmtId="1" fontId="1" fillId="5" borderId="2" xfId="2" applyNumberFormat="1" applyFont="1" applyFill="1" applyBorder="1" applyAlignment="1">
      <alignment horizontal="center" vertical="center"/>
    </xf>
    <xf numFmtId="165" fontId="2" fillId="5" borderId="2" xfId="2" applyNumberFormat="1" applyFont="1" applyFill="1" applyBorder="1" applyAlignment="1">
      <alignment horizontal="center" vertical="center" wrapText="1"/>
    </xf>
    <xf numFmtId="0" fontId="1" fillId="5" borderId="2" xfId="0" applyFont="1" applyFill="1" applyBorder="1" applyAlignment="1">
      <alignment horizontal="justify" vertical="top" wrapText="1"/>
    </xf>
    <xf numFmtId="2" fontId="3" fillId="5" borderId="27" xfId="106" applyNumberFormat="1" applyFont="1" applyFill="1" applyBorder="1" applyAlignment="1">
      <alignment horizontal="center" vertical="center" wrapText="1"/>
    </xf>
    <xf numFmtId="0" fontId="2" fillId="5" borderId="5" xfId="2" applyNumberFormat="1" applyFont="1" applyFill="1" applyBorder="1" applyAlignment="1">
      <alignment horizontal="left" vertical="top" wrapText="1"/>
    </xf>
    <xf numFmtId="168" fontId="2" fillId="5" borderId="2" xfId="0" applyNumberFormat="1" applyFont="1" applyFill="1" applyBorder="1" applyAlignment="1">
      <alignment horizontal="center" vertical="center"/>
    </xf>
    <xf numFmtId="0" fontId="2" fillId="5" borderId="2" xfId="0" applyNumberFormat="1" applyFont="1" applyFill="1" applyBorder="1" applyAlignment="1">
      <alignment horizontal="center" vertical="center"/>
    </xf>
    <xf numFmtId="0" fontId="3" fillId="5" borderId="2" xfId="106" applyNumberFormat="1" applyFont="1" applyFill="1" applyBorder="1" applyAlignment="1">
      <alignment horizontal="center" vertical="center" wrapText="1"/>
    </xf>
    <xf numFmtId="0" fontId="2" fillId="5" borderId="2" xfId="0" applyFont="1" applyFill="1" applyBorder="1" applyAlignment="1">
      <alignment horizontal="center" vertical="center"/>
    </xf>
    <xf numFmtId="0" fontId="21" fillId="5" borderId="2" xfId="0" applyFont="1" applyFill="1" applyBorder="1" applyAlignment="1">
      <alignment horizontal="justify" vertical="top" wrapText="1"/>
    </xf>
    <xf numFmtId="0" fontId="2" fillId="5" borderId="36" xfId="2" applyFont="1" applyFill="1" applyBorder="1" applyAlignment="1">
      <alignment horizontal="center" vertical="center" wrapText="1"/>
    </xf>
    <xf numFmtId="0" fontId="1" fillId="5" borderId="4" xfId="2" applyFont="1" applyFill="1" applyBorder="1" applyAlignment="1">
      <alignment horizontal="center" vertical="center" wrapText="1"/>
    </xf>
    <xf numFmtId="0" fontId="2" fillId="5" borderId="5" xfId="2" applyFont="1" applyFill="1" applyBorder="1" applyAlignment="1">
      <alignment horizontal="center" vertical="center" wrapText="1"/>
    </xf>
    <xf numFmtId="0" fontId="2" fillId="5" borderId="2" xfId="112" applyFont="1" applyFill="1" applyBorder="1" applyAlignment="1">
      <alignment vertical="top" wrapText="1"/>
    </xf>
    <xf numFmtId="0" fontId="21" fillId="5" borderId="5" xfId="0" applyFont="1" applyFill="1" applyBorder="1" applyAlignment="1">
      <alignment horizontal="center" vertical="center"/>
    </xf>
    <xf numFmtId="0" fontId="21" fillId="5" borderId="5" xfId="0" applyFont="1" applyFill="1" applyBorder="1" applyAlignment="1">
      <alignment horizontal="center" vertical="center" wrapText="1"/>
    </xf>
    <xf numFmtId="0" fontId="2" fillId="5" borderId="2" xfId="112" applyFont="1" applyFill="1" applyBorder="1" applyAlignment="1">
      <alignment horizontal="justify" vertical="top" wrapText="1"/>
    </xf>
    <xf numFmtId="0" fontId="1" fillId="5" borderId="8" xfId="0" applyFont="1" applyFill="1" applyBorder="1"/>
    <xf numFmtId="0" fontId="1" fillId="5" borderId="9" xfId="0" applyFont="1" applyFill="1" applyBorder="1"/>
    <xf numFmtId="0" fontId="1" fillId="5" borderId="10" xfId="0" applyFont="1" applyFill="1" applyBorder="1"/>
    <xf numFmtId="0" fontId="1" fillId="5" borderId="2" xfId="0" applyFont="1" applyFill="1" applyBorder="1" applyAlignment="1">
      <alignment horizontal="center" vertical="center"/>
    </xf>
    <xf numFmtId="0" fontId="1" fillId="5" borderId="11" xfId="0" applyFont="1" applyFill="1" applyBorder="1"/>
    <xf numFmtId="0" fontId="1" fillId="5" borderId="0" xfId="0" applyFont="1" applyFill="1" applyBorder="1"/>
    <xf numFmtId="0" fontId="1" fillId="5" borderId="12" xfId="0" applyFont="1" applyFill="1" applyBorder="1"/>
    <xf numFmtId="0" fontId="1" fillId="5" borderId="0" xfId="0" applyNumberFormat="1" applyFont="1" applyFill="1" applyBorder="1" applyAlignment="1">
      <alignment horizontal="left" vertical="top"/>
    </xf>
    <xf numFmtId="0" fontId="1" fillId="5" borderId="2" xfId="0" applyNumberFormat="1" applyFont="1" applyFill="1" applyBorder="1" applyAlignment="1">
      <alignment horizontal="left" vertical="top" wrapText="1"/>
    </xf>
    <xf numFmtId="0" fontId="1" fillId="5" borderId="13" xfId="0" applyFont="1" applyFill="1" applyBorder="1"/>
    <xf numFmtId="0" fontId="1" fillId="5" borderId="14" xfId="0" applyFont="1" applyFill="1" applyBorder="1"/>
    <xf numFmtId="0" fontId="1" fillId="5" borderId="36" xfId="0" applyFont="1" applyFill="1" applyBorder="1"/>
    <xf numFmtId="0" fontId="24" fillId="0" borderId="0" xfId="57" applyFont="1" applyFill="1" applyBorder="1" applyAlignment="1">
      <alignment horizontal="center" vertical="center" wrapText="1"/>
    </xf>
    <xf numFmtId="0" fontId="24" fillId="0" borderId="5" xfId="57" applyFont="1" applyFill="1" applyBorder="1" applyAlignment="1">
      <alignment horizontal="center" vertical="center" wrapText="1"/>
    </xf>
    <xf numFmtId="0" fontId="1" fillId="0" borderId="2" xfId="57" applyFont="1" applyFill="1" applyBorder="1" applyAlignment="1">
      <alignment horizontal="center" vertical="center" wrapText="1"/>
    </xf>
    <xf numFmtId="0" fontId="1" fillId="5" borderId="2" xfId="2" applyFont="1" applyFill="1" applyBorder="1" applyAlignment="1">
      <alignment horizontal="center" vertical="center" wrapText="1"/>
    </xf>
    <xf numFmtId="0" fontId="1" fillId="5" borderId="2" xfId="2" applyFont="1" applyFill="1" applyBorder="1" applyAlignment="1">
      <alignment horizontal="center" vertical="center" wrapText="1"/>
    </xf>
    <xf numFmtId="0" fontId="1" fillId="5" borderId="2" xfId="2" applyFont="1" applyFill="1" applyBorder="1" applyAlignment="1">
      <alignment horizontal="center" vertical="center" wrapText="1"/>
    </xf>
    <xf numFmtId="0" fontId="2" fillId="5" borderId="2" xfId="106" applyNumberFormat="1" applyFont="1" applyFill="1" applyBorder="1" applyAlignment="1">
      <alignment horizontal="left" vertical="top" wrapText="1"/>
    </xf>
    <xf numFmtId="0" fontId="25" fillId="0" borderId="0" xfId="0" applyFont="1" applyAlignment="1">
      <alignment horizontal="center" vertical="center"/>
    </xf>
    <xf numFmtId="0" fontId="1" fillId="5" borderId="21" xfId="2" applyFont="1" applyFill="1" applyBorder="1" applyAlignment="1">
      <alignment horizontal="left" vertical="top" wrapText="1"/>
    </xf>
    <xf numFmtId="0" fontId="1" fillId="5" borderId="16" xfId="2" applyFont="1" applyFill="1" applyBorder="1" applyAlignment="1">
      <alignment horizontal="left" vertical="top" wrapText="1"/>
    </xf>
    <xf numFmtId="0" fontId="1" fillId="5" borderId="22" xfId="2" applyFont="1" applyFill="1" applyBorder="1" applyAlignment="1">
      <alignment horizontal="left" vertical="top" wrapText="1"/>
    </xf>
    <xf numFmtId="0" fontId="2" fillId="5" borderId="17" xfId="2" applyFont="1" applyFill="1" applyBorder="1" applyAlignment="1">
      <alignment horizontal="center" vertical="top" wrapText="1"/>
    </xf>
    <xf numFmtId="0" fontId="2" fillId="5" borderId="18" xfId="2" applyFont="1" applyFill="1" applyBorder="1" applyAlignment="1">
      <alignment horizontal="center" vertical="top" wrapText="1"/>
    </xf>
    <xf numFmtId="0" fontId="2" fillId="5" borderId="19" xfId="2" applyFont="1" applyFill="1" applyBorder="1" applyAlignment="1">
      <alignment horizontal="center" vertical="top" wrapText="1"/>
    </xf>
    <xf numFmtId="0" fontId="3" fillId="5" borderId="34" xfId="2" applyFont="1" applyFill="1" applyBorder="1" applyAlignment="1">
      <alignment horizontal="left" vertical="top" wrapText="1"/>
    </xf>
    <xf numFmtId="0" fontId="3" fillId="5" borderId="3" xfId="2" applyFont="1" applyFill="1" applyBorder="1" applyAlignment="1">
      <alignment horizontal="left" vertical="top" wrapText="1"/>
    </xf>
    <xf numFmtId="0" fontId="3" fillId="5" borderId="20" xfId="2" applyFont="1" applyFill="1" applyBorder="1" applyAlignment="1">
      <alignment horizontal="left" vertical="top" wrapText="1"/>
    </xf>
    <xf numFmtId="165" fontId="1" fillId="5" borderId="34" xfId="2" applyNumberFormat="1" applyFont="1" applyFill="1" applyBorder="1" applyAlignment="1">
      <alignment horizontal="center" vertical="top" wrapText="1"/>
    </xf>
    <xf numFmtId="165" fontId="1" fillId="5" borderId="3" xfId="2" applyNumberFormat="1" applyFont="1" applyFill="1" applyBorder="1" applyAlignment="1">
      <alignment horizontal="center" vertical="top" wrapText="1"/>
    </xf>
    <xf numFmtId="165" fontId="1" fillId="5" borderId="20" xfId="2" applyNumberFormat="1" applyFont="1" applyFill="1" applyBorder="1" applyAlignment="1">
      <alignment horizontal="center" vertical="top" wrapText="1"/>
    </xf>
    <xf numFmtId="0" fontId="2" fillId="5" borderId="8" xfId="106" applyNumberFormat="1" applyFont="1" applyFill="1" applyBorder="1" applyAlignment="1">
      <alignment horizontal="left" vertical="top" wrapText="1"/>
    </xf>
    <xf numFmtId="0" fontId="2" fillId="5" borderId="9" xfId="106" applyNumberFormat="1" applyFont="1" applyFill="1" applyBorder="1" applyAlignment="1">
      <alignment horizontal="left" vertical="top" wrapText="1"/>
    </xf>
    <xf numFmtId="0" fontId="2" fillId="5" borderId="10" xfId="106" applyNumberFormat="1" applyFont="1" applyFill="1" applyBorder="1" applyAlignment="1">
      <alignment horizontal="left" vertical="top" wrapText="1"/>
    </xf>
    <xf numFmtId="0" fontId="2" fillId="5" borderId="11" xfId="106" applyNumberFormat="1" applyFont="1" applyFill="1" applyBorder="1" applyAlignment="1">
      <alignment horizontal="left" vertical="top" wrapText="1"/>
    </xf>
    <xf numFmtId="0" fontId="2" fillId="5" borderId="0" xfId="106" applyNumberFormat="1" applyFont="1" applyFill="1" applyBorder="1" applyAlignment="1">
      <alignment horizontal="left" vertical="top" wrapText="1"/>
    </xf>
    <xf numFmtId="0" fontId="2" fillId="5" borderId="12" xfId="106" applyNumberFormat="1" applyFont="1" applyFill="1" applyBorder="1" applyAlignment="1">
      <alignment horizontal="left" vertical="top" wrapText="1"/>
    </xf>
    <xf numFmtId="0" fontId="2" fillId="5" borderId="13" xfId="106" applyNumberFormat="1" applyFont="1" applyFill="1" applyBorder="1" applyAlignment="1">
      <alignment horizontal="left" vertical="top" wrapText="1"/>
    </xf>
    <xf numFmtId="0" fontId="2" fillId="5" borderId="14" xfId="106" applyNumberFormat="1" applyFont="1" applyFill="1" applyBorder="1" applyAlignment="1">
      <alignment horizontal="left" vertical="top" wrapText="1"/>
    </xf>
    <xf numFmtId="0" fontId="2" fillId="5" borderId="15" xfId="106" applyNumberFormat="1" applyFont="1" applyFill="1" applyBorder="1" applyAlignment="1">
      <alignment horizontal="left" vertical="top" wrapText="1"/>
    </xf>
    <xf numFmtId="0" fontId="3" fillId="5" borderId="23" xfId="57" applyFont="1" applyFill="1" applyBorder="1" applyAlignment="1">
      <alignment horizontal="center" vertical="center" wrapText="1"/>
    </xf>
    <xf numFmtId="0" fontId="3" fillId="5" borderId="24" xfId="57" applyFont="1" applyFill="1" applyBorder="1" applyAlignment="1">
      <alignment horizontal="center" vertical="center" wrapText="1"/>
    </xf>
    <xf numFmtId="0" fontId="3" fillId="5" borderId="25" xfId="57" applyFont="1" applyFill="1" applyBorder="1" applyAlignment="1">
      <alignment horizontal="center" vertical="center" wrapText="1"/>
    </xf>
    <xf numFmtId="0" fontId="1" fillId="5" borderId="17" xfId="2" applyFont="1" applyFill="1" applyBorder="1" applyAlignment="1">
      <alignment horizontal="center" vertical="top" wrapText="1"/>
    </xf>
    <xf numFmtId="0" fontId="1" fillId="5" borderId="18" xfId="2" applyFont="1" applyFill="1" applyBorder="1" applyAlignment="1">
      <alignment horizontal="center" vertical="top" wrapText="1"/>
    </xf>
    <xf numFmtId="0" fontId="1" fillId="5" borderId="19" xfId="2" applyFont="1" applyFill="1" applyBorder="1" applyAlignment="1">
      <alignment horizontal="center" vertical="top" wrapText="1"/>
    </xf>
    <xf numFmtId="0" fontId="18" fillId="5" borderId="34" xfId="2" applyFont="1" applyFill="1" applyBorder="1" applyAlignment="1">
      <alignment horizontal="left" vertical="top" wrapText="1"/>
    </xf>
    <xf numFmtId="0" fontId="18" fillId="5" borderId="3" xfId="2" applyFont="1" applyFill="1" applyBorder="1" applyAlignment="1">
      <alignment horizontal="left" vertical="top" wrapText="1"/>
    </xf>
    <xf numFmtId="0" fontId="18" fillId="5" borderId="20" xfId="2" applyFont="1" applyFill="1" applyBorder="1" applyAlignment="1">
      <alignment horizontal="left" vertical="top" wrapText="1"/>
    </xf>
    <xf numFmtId="0" fontId="1" fillId="5" borderId="34" xfId="2" applyFont="1" applyFill="1" applyBorder="1" applyAlignment="1">
      <alignment horizontal="center" vertical="top" wrapText="1"/>
    </xf>
    <xf numFmtId="0" fontId="1" fillId="5" borderId="3" xfId="2" applyFont="1" applyFill="1" applyBorder="1" applyAlignment="1">
      <alignment horizontal="center" vertical="top" wrapText="1"/>
    </xf>
    <xf numFmtId="0" fontId="1" fillId="5" borderId="20" xfId="2" applyFont="1" applyFill="1" applyBorder="1" applyAlignment="1">
      <alignment horizontal="center" vertical="top" wrapText="1"/>
    </xf>
    <xf numFmtId="0" fontId="18" fillId="5" borderId="23" xfId="57" applyFont="1" applyFill="1" applyBorder="1" applyAlignment="1">
      <alignment horizontal="center" vertical="center" wrapText="1"/>
    </xf>
    <xf numFmtId="0" fontId="18" fillId="5" borderId="24" xfId="57" applyFont="1" applyFill="1" applyBorder="1" applyAlignment="1">
      <alignment horizontal="center" vertical="center" wrapText="1"/>
    </xf>
    <xf numFmtId="0" fontId="18" fillId="5" borderId="25" xfId="57" applyFont="1" applyFill="1" applyBorder="1" applyAlignment="1">
      <alignment horizontal="center" vertical="center" wrapText="1"/>
    </xf>
    <xf numFmtId="43" fontId="1" fillId="5" borderId="34" xfId="2" applyNumberFormat="1" applyFont="1" applyFill="1" applyBorder="1" applyAlignment="1">
      <alignment horizontal="center" vertical="top" wrapText="1"/>
    </xf>
    <xf numFmtId="2" fontId="1" fillId="5" borderId="1" xfId="2" applyNumberFormat="1" applyFont="1" applyFill="1" applyBorder="1" applyAlignment="1">
      <alignment horizontal="center" vertical="top"/>
    </xf>
    <xf numFmtId="2" fontId="1" fillId="5" borderId="3" xfId="2" applyNumberFormat="1" applyFont="1" applyFill="1" applyBorder="1" applyAlignment="1">
      <alignment horizontal="center" vertical="top"/>
    </xf>
    <xf numFmtId="2" fontId="1" fillId="5" borderId="20" xfId="2" applyNumberFormat="1" applyFont="1" applyFill="1" applyBorder="1" applyAlignment="1">
      <alignment horizontal="center" vertical="top"/>
    </xf>
    <xf numFmtId="0" fontId="1" fillId="5" borderId="35" xfId="2" applyFont="1" applyFill="1" applyBorder="1" applyAlignment="1">
      <alignment horizontal="center" vertical="top" wrapText="1"/>
    </xf>
    <xf numFmtId="0" fontId="1" fillId="5" borderId="16" xfId="2" applyFont="1" applyFill="1" applyBorder="1" applyAlignment="1">
      <alignment horizontal="center" vertical="top" wrapText="1"/>
    </xf>
    <xf numFmtId="0" fontId="1" fillId="5" borderId="22" xfId="2" applyFont="1" applyFill="1" applyBorder="1" applyAlignment="1">
      <alignment horizontal="center" vertical="top" wrapText="1"/>
    </xf>
    <xf numFmtId="0" fontId="1" fillId="5" borderId="2" xfId="2" applyFont="1" applyFill="1" applyBorder="1" applyAlignment="1">
      <alignment horizontal="center" vertical="top" wrapText="1"/>
    </xf>
    <xf numFmtId="165" fontId="1" fillId="5" borderId="1" xfId="2" applyNumberFormat="1" applyFont="1" applyFill="1" applyBorder="1" applyAlignment="1">
      <alignment horizontal="center" vertical="top"/>
    </xf>
    <xf numFmtId="165" fontId="1" fillId="5" borderId="3" xfId="2" applyNumberFormat="1" applyFont="1" applyFill="1" applyBorder="1" applyAlignment="1">
      <alignment horizontal="center" vertical="top"/>
    </xf>
    <xf numFmtId="165" fontId="1" fillId="5" borderId="20" xfId="2" applyNumberFormat="1" applyFont="1" applyFill="1" applyBorder="1" applyAlignment="1">
      <alignment horizontal="center" vertical="top"/>
    </xf>
    <xf numFmtId="0" fontId="1" fillId="5" borderId="1" xfId="2" applyFont="1" applyFill="1" applyBorder="1" applyAlignment="1">
      <alignment horizontal="center" vertical="top"/>
    </xf>
    <xf numFmtId="0" fontId="1" fillId="5" borderId="3" xfId="2" applyFont="1" applyFill="1" applyBorder="1" applyAlignment="1">
      <alignment horizontal="center" vertical="top"/>
    </xf>
    <xf numFmtId="0" fontId="1" fillId="5" borderId="20" xfId="2" applyFont="1" applyFill="1" applyBorder="1" applyAlignment="1">
      <alignment horizontal="center" vertical="top"/>
    </xf>
    <xf numFmtId="2" fontId="2" fillId="5" borderId="1" xfId="2" applyNumberFormat="1" applyFont="1" applyFill="1" applyBorder="1" applyAlignment="1">
      <alignment horizontal="center" vertical="top"/>
    </xf>
    <xf numFmtId="2" fontId="2" fillId="5" borderId="3" xfId="2" applyNumberFormat="1" applyFont="1" applyFill="1" applyBorder="1" applyAlignment="1">
      <alignment horizontal="center" vertical="top"/>
    </xf>
    <xf numFmtId="2" fontId="2" fillId="5" borderId="20" xfId="2" applyNumberFormat="1" applyFont="1" applyFill="1" applyBorder="1" applyAlignment="1">
      <alignment horizontal="center" vertical="top"/>
    </xf>
    <xf numFmtId="0" fontId="2" fillId="5" borderId="2" xfId="106" applyNumberFormat="1" applyFont="1" applyFill="1" applyBorder="1" applyAlignment="1">
      <alignment horizontal="left" vertical="top" wrapText="1"/>
    </xf>
    <xf numFmtId="0" fontId="18" fillId="5" borderId="13" xfId="57" applyFont="1" applyFill="1" applyBorder="1" applyAlignment="1">
      <alignment horizontal="center" vertical="center" wrapText="1"/>
    </xf>
    <xf numFmtId="0" fontId="2" fillId="5" borderId="35" xfId="2" applyFont="1" applyFill="1" applyBorder="1" applyAlignment="1">
      <alignment horizontal="center" vertical="top" wrapText="1"/>
    </xf>
    <xf numFmtId="0" fontId="2" fillId="5" borderId="16" xfId="2" applyFont="1" applyFill="1" applyBorder="1" applyAlignment="1">
      <alignment horizontal="center" vertical="top" wrapText="1"/>
    </xf>
    <xf numFmtId="0" fontId="2" fillId="5" borderId="22" xfId="2" applyFont="1" applyFill="1" applyBorder="1" applyAlignment="1">
      <alignment horizontal="center" vertical="top" wrapText="1"/>
    </xf>
    <xf numFmtId="0" fontId="3" fillId="5" borderId="8" xfId="57" applyFont="1" applyFill="1" applyBorder="1" applyAlignment="1">
      <alignment horizontal="center" vertical="center" wrapText="1"/>
    </xf>
    <xf numFmtId="1" fontId="1" fillId="5" borderId="1" xfId="2" applyNumberFormat="1" applyFont="1" applyFill="1" applyBorder="1" applyAlignment="1">
      <alignment horizontal="center" vertical="top"/>
    </xf>
    <xf numFmtId="1" fontId="1" fillId="5" borderId="3" xfId="2" applyNumberFormat="1" applyFont="1" applyFill="1" applyBorder="1" applyAlignment="1">
      <alignment horizontal="center" vertical="top"/>
    </xf>
    <xf numFmtId="1" fontId="1" fillId="5" borderId="20" xfId="2" applyNumberFormat="1" applyFont="1" applyFill="1" applyBorder="1" applyAlignment="1">
      <alignment horizontal="center" vertical="top"/>
    </xf>
    <xf numFmtId="0" fontId="19" fillId="0" borderId="0" xfId="0" applyFont="1" applyAlignment="1">
      <alignment horizontal="center" vertical="top" wrapText="1"/>
    </xf>
    <xf numFmtId="0" fontId="18" fillId="5" borderId="23" xfId="57" applyFont="1" applyFill="1" applyBorder="1" applyAlignment="1">
      <alignment horizontal="left" vertical="center" wrapText="1"/>
    </xf>
    <xf numFmtId="0" fontId="18" fillId="5" borderId="24" xfId="57" applyFont="1" applyFill="1" applyBorder="1" applyAlignment="1">
      <alignment horizontal="left" vertical="center" wrapText="1"/>
    </xf>
    <xf numFmtId="0" fontId="18" fillId="5" borderId="25" xfId="57" applyFont="1" applyFill="1" applyBorder="1" applyAlignment="1">
      <alignment horizontal="left" vertical="center" wrapText="1"/>
    </xf>
    <xf numFmtId="0" fontId="1" fillId="5" borderId="27" xfId="2" applyFont="1" applyFill="1" applyBorder="1" applyAlignment="1">
      <alignment horizontal="center" vertical="center" wrapText="1"/>
    </xf>
    <xf numFmtId="0" fontId="1" fillId="5" borderId="2" xfId="2" applyFont="1" applyFill="1" applyBorder="1" applyAlignment="1">
      <alignment horizontal="center" vertical="center" wrapText="1"/>
    </xf>
    <xf numFmtId="0" fontId="1" fillId="5" borderId="31" xfId="2" applyFont="1" applyFill="1" applyBorder="1" applyAlignment="1">
      <alignment horizontal="center" vertical="center" wrapText="1"/>
    </xf>
    <xf numFmtId="0" fontId="1" fillId="5" borderId="7" xfId="2" applyFont="1" applyFill="1" applyBorder="1" applyAlignment="1">
      <alignment horizontal="center" vertical="center" wrapText="1"/>
    </xf>
    <xf numFmtId="0" fontId="2" fillId="5" borderId="28" xfId="57" applyFont="1" applyFill="1" applyBorder="1" applyAlignment="1">
      <alignment horizontal="center" vertical="center" wrapText="1"/>
    </xf>
    <xf numFmtId="0" fontId="2" fillId="5" borderId="29" xfId="57" applyFont="1" applyFill="1" applyBorder="1" applyAlignment="1">
      <alignment horizontal="center" vertical="center" wrapText="1"/>
    </xf>
    <xf numFmtId="0" fontId="2" fillId="5" borderId="30" xfId="57" applyFont="1" applyFill="1" applyBorder="1" applyAlignment="1">
      <alignment horizontal="center" vertical="center" wrapText="1"/>
    </xf>
    <xf numFmtId="0" fontId="1" fillId="5" borderId="21" xfId="2" applyFont="1" applyFill="1" applyBorder="1" applyAlignment="1">
      <alignment horizontal="center" vertical="top" wrapText="1"/>
    </xf>
    <xf numFmtId="43" fontId="1" fillId="5" borderId="1" xfId="2" applyNumberFormat="1" applyFont="1" applyFill="1" applyBorder="1" applyAlignment="1">
      <alignment vertical="top"/>
    </xf>
    <xf numFmtId="0" fontId="1" fillId="5" borderId="3" xfId="2" applyFont="1" applyFill="1" applyBorder="1" applyAlignment="1">
      <alignment vertical="top"/>
    </xf>
    <xf numFmtId="0" fontId="1" fillId="5" borderId="20" xfId="2" applyFont="1" applyFill="1" applyBorder="1" applyAlignment="1">
      <alignment vertical="top"/>
    </xf>
    <xf numFmtId="0" fontId="1" fillId="5" borderId="26" xfId="2" applyFont="1" applyFill="1" applyBorder="1" applyAlignment="1">
      <alignment horizontal="center" vertical="center" wrapText="1"/>
    </xf>
    <xf numFmtId="0" fontId="1" fillId="5" borderId="6" xfId="2" applyFont="1" applyFill="1" applyBorder="1" applyAlignment="1">
      <alignment horizontal="center" vertical="center" wrapText="1"/>
    </xf>
    <xf numFmtId="0" fontId="1" fillId="5" borderId="28" xfId="2" applyFont="1" applyFill="1" applyBorder="1" applyAlignment="1">
      <alignment horizontal="center" vertical="center" wrapText="1"/>
    </xf>
    <xf numFmtId="0" fontId="1" fillId="5" borderId="29" xfId="2" applyFont="1" applyFill="1" applyBorder="1" applyAlignment="1">
      <alignment horizontal="center" vertical="center" wrapText="1"/>
    </xf>
    <xf numFmtId="0" fontId="1" fillId="5" borderId="30" xfId="2" applyFont="1" applyFill="1" applyBorder="1" applyAlignment="1">
      <alignment horizontal="center" vertical="center" wrapText="1"/>
    </xf>
    <xf numFmtId="0" fontId="2" fillId="5" borderId="27" xfId="2" applyFont="1" applyFill="1" applyBorder="1" applyAlignment="1">
      <alignment horizontal="center" vertical="center"/>
    </xf>
    <xf numFmtId="0" fontId="18" fillId="5" borderId="1" xfId="2" applyFont="1" applyFill="1" applyBorder="1" applyAlignment="1">
      <alignment horizontal="left" vertical="top" wrapText="1"/>
    </xf>
    <xf numFmtId="0" fontId="1" fillId="0" borderId="1" xfId="2" applyFont="1" applyBorder="1" applyAlignment="1">
      <alignment horizontal="center" vertical="center" wrapText="1"/>
    </xf>
    <xf numFmtId="0" fontId="1" fillId="0" borderId="4" xfId="2" applyFont="1" applyBorder="1" applyAlignment="1">
      <alignment horizontal="center" vertical="center" wrapText="1"/>
    </xf>
    <xf numFmtId="0" fontId="1" fillId="3" borderId="1" xfId="2" applyFont="1" applyFill="1" applyBorder="1" applyAlignment="1">
      <alignment horizontal="center" vertical="center"/>
    </xf>
    <xf numFmtId="0" fontId="1" fillId="3" borderId="3" xfId="2" applyFont="1" applyFill="1" applyBorder="1" applyAlignment="1">
      <alignment horizontal="center" vertical="center"/>
    </xf>
    <xf numFmtId="0" fontId="1" fillId="3" borderId="4" xfId="2" applyFont="1" applyFill="1" applyBorder="1" applyAlignment="1">
      <alignment horizontal="center" vertical="center"/>
    </xf>
    <xf numFmtId="0" fontId="2" fillId="3" borderId="1" xfId="2" applyFont="1" applyFill="1" applyBorder="1" applyAlignment="1">
      <alignment horizontal="center" vertical="center" wrapText="1"/>
    </xf>
    <xf numFmtId="0" fontId="2" fillId="3" borderId="3" xfId="2" applyFont="1" applyFill="1" applyBorder="1" applyAlignment="1">
      <alignment horizontal="center" vertical="center" wrapText="1"/>
    </xf>
    <xf numFmtId="0" fontId="2" fillId="3" borderId="4" xfId="2" applyFont="1" applyFill="1" applyBorder="1" applyAlignment="1">
      <alignment horizontal="center" vertical="center" wrapText="1"/>
    </xf>
    <xf numFmtId="164" fontId="2" fillId="0" borderId="1" xfId="106" applyNumberFormat="1" applyFont="1" applyFill="1" applyBorder="1" applyAlignment="1">
      <alignment horizontal="center" vertical="center" wrapText="1"/>
    </xf>
    <xf numFmtId="164" fontId="2" fillId="0" borderId="3" xfId="106" applyNumberFormat="1" applyFont="1" applyFill="1" applyBorder="1" applyAlignment="1">
      <alignment horizontal="center" vertical="center" wrapText="1"/>
    </xf>
    <xf numFmtId="164" fontId="2" fillId="0" borderId="4" xfId="106" applyNumberFormat="1" applyFont="1" applyFill="1" applyBorder="1" applyAlignment="1">
      <alignment horizontal="center" vertical="center" wrapText="1"/>
    </xf>
    <xf numFmtId="0" fontId="6" fillId="0" borderId="3" xfId="2" applyFont="1" applyBorder="1" applyAlignment="1">
      <alignment horizontal="center" vertical="center" wrapText="1"/>
    </xf>
    <xf numFmtId="0" fontId="6" fillId="0" borderId="4" xfId="2" applyFont="1" applyBorder="1" applyAlignment="1">
      <alignment horizontal="center" vertical="center" wrapText="1"/>
    </xf>
    <xf numFmtId="165" fontId="5" fillId="0" borderId="1" xfId="2" applyNumberFormat="1" applyFont="1" applyFill="1" applyBorder="1" applyAlignment="1">
      <alignment horizontal="left" vertical="top" wrapText="1"/>
    </xf>
    <xf numFmtId="165" fontId="5" fillId="0" borderId="3" xfId="2" applyNumberFormat="1" applyFont="1" applyFill="1" applyBorder="1" applyAlignment="1">
      <alignment horizontal="left" vertical="top" wrapText="1"/>
    </xf>
    <xf numFmtId="165" fontId="5" fillId="0" borderId="4" xfId="2" applyNumberFormat="1" applyFont="1" applyFill="1" applyBorder="1" applyAlignment="1">
      <alignment horizontal="left" vertical="top" wrapText="1"/>
    </xf>
    <xf numFmtId="0" fontId="2" fillId="0" borderId="1" xfId="2" applyFont="1" applyFill="1" applyBorder="1" applyAlignment="1">
      <alignment horizontal="center" vertical="center" wrapText="1"/>
    </xf>
    <xf numFmtId="0" fontId="7" fillId="0" borderId="3" xfId="2" applyFont="1" applyBorder="1" applyAlignment="1">
      <alignment horizontal="center" vertical="center" wrapText="1"/>
    </xf>
    <xf numFmtId="0" fontId="7" fillId="0" borderId="4" xfId="2" applyFont="1" applyBorder="1" applyAlignment="1">
      <alignment horizontal="center" vertical="center" wrapText="1"/>
    </xf>
    <xf numFmtId="0" fontId="9" fillId="0" borderId="0" xfId="0" applyFont="1" applyAlignment="1">
      <alignment horizontal="center"/>
    </xf>
    <xf numFmtId="0" fontId="1" fillId="0" borderId="2" xfId="2" applyFont="1" applyBorder="1" applyAlignment="1">
      <alignment horizontal="center" vertical="center" wrapText="1"/>
    </xf>
    <xf numFmtId="0" fontId="2" fillId="2" borderId="32" xfId="2" applyFont="1" applyFill="1" applyBorder="1" applyAlignment="1">
      <alignment horizontal="center" vertical="center"/>
    </xf>
    <xf numFmtId="0" fontId="2" fillId="2" borderId="33" xfId="2" applyFont="1" applyFill="1" applyBorder="1" applyAlignment="1">
      <alignment horizontal="center" vertical="center"/>
    </xf>
    <xf numFmtId="0" fontId="2" fillId="2" borderId="5" xfId="2" applyFont="1" applyFill="1" applyBorder="1" applyAlignment="1">
      <alignment horizontal="center" vertical="center"/>
    </xf>
    <xf numFmtId="0" fontId="2" fillId="3" borderId="1" xfId="2" applyFont="1" applyFill="1" applyBorder="1" applyAlignment="1">
      <alignment horizontal="center" vertical="center"/>
    </xf>
    <xf numFmtId="0" fontId="2" fillId="3" borderId="4" xfId="2" applyFont="1" applyFill="1" applyBorder="1" applyAlignment="1">
      <alignment horizontal="center" vertical="center"/>
    </xf>
    <xf numFmtId="0" fontId="1" fillId="0" borderId="32" xfId="2" applyFont="1" applyBorder="1" applyAlignment="1">
      <alignment horizontal="center" vertical="center"/>
    </xf>
    <xf numFmtId="0" fontId="1" fillId="0" borderId="5" xfId="2" applyFont="1" applyBorder="1" applyAlignment="1">
      <alignment horizontal="center" vertical="center"/>
    </xf>
  </cellXfs>
  <cellStyles count="113">
    <cellStyle name="Гиперссылка" xfId="112" builtinId="8"/>
    <cellStyle name="Обычный" xfId="0" builtinId="0"/>
    <cellStyle name="Обычный 2" xfId="1"/>
    <cellStyle name="Обычный 2 2" xfId="2"/>
    <cellStyle name="Обычный 2 2 10" xfId="3"/>
    <cellStyle name="Обычный 2 2 11" xfId="4"/>
    <cellStyle name="Обычный 2 2 2" xfId="5"/>
    <cellStyle name="Обычный 2 2 2 2" xfId="6"/>
    <cellStyle name="Обычный 2 2 2 2 2" xfId="7"/>
    <cellStyle name="Обычный 2 2 2 2 3" xfId="8"/>
    <cellStyle name="Обычный 2 2 2 2 4" xfId="9"/>
    <cellStyle name="Обычный 2 2 2 2 5" xfId="10"/>
    <cellStyle name="Обычный 2 2 2 2 6" xfId="11"/>
    <cellStyle name="Обычный 2 2 2 3" xfId="12"/>
    <cellStyle name="Обычный 2 2 2 4" xfId="13"/>
    <cellStyle name="Обычный 2 2 2 5" xfId="14"/>
    <cellStyle name="Обычный 2 2 2 6" xfId="15"/>
    <cellStyle name="Обычный 2 2 2 7" xfId="16"/>
    <cellStyle name="Обычный 2 2 3" xfId="17"/>
    <cellStyle name="Обычный 2 2 3 2" xfId="18"/>
    <cellStyle name="Обычный 2 2 3 2 2" xfId="19"/>
    <cellStyle name="Обычный 2 2 3 2 3" xfId="20"/>
    <cellStyle name="Обычный 2 2 3 2 4" xfId="21"/>
    <cellStyle name="Обычный 2 2 3 2 5" xfId="22"/>
    <cellStyle name="Обычный 2 2 3 2 6" xfId="23"/>
    <cellStyle name="Обычный 2 2 3 3" xfId="24"/>
    <cellStyle name="Обычный 2 2 3 4" xfId="25"/>
    <cellStyle name="Обычный 2 2 3 5" xfId="26"/>
    <cellStyle name="Обычный 2 2 3 6" xfId="27"/>
    <cellStyle name="Обычный 2 2 3 7" xfId="28"/>
    <cellStyle name="Обычный 2 2 4" xfId="29"/>
    <cellStyle name="Обычный 2 2 4 2" xfId="30"/>
    <cellStyle name="Обычный 2 2 4 2 2" xfId="31"/>
    <cellStyle name="Обычный 2 2 4 2 3" xfId="32"/>
    <cellStyle name="Обычный 2 2 4 2 4" xfId="33"/>
    <cellStyle name="Обычный 2 2 4 2 5" xfId="34"/>
    <cellStyle name="Обычный 2 2 4 2 6" xfId="35"/>
    <cellStyle name="Обычный 2 2 4 3" xfId="36"/>
    <cellStyle name="Обычный 2 2 4 4" xfId="37"/>
    <cellStyle name="Обычный 2 2 4 5" xfId="38"/>
    <cellStyle name="Обычный 2 2 4 6" xfId="39"/>
    <cellStyle name="Обычный 2 2 4 7" xfId="40"/>
    <cellStyle name="Обычный 2 2 5" xfId="41"/>
    <cellStyle name="Обычный 2 2 5 2" xfId="42"/>
    <cellStyle name="Обычный 2 2 5 3" xfId="43"/>
    <cellStyle name="Обычный 2 2 5 4" xfId="44"/>
    <cellStyle name="Обычный 2 2 5 5" xfId="45"/>
    <cellStyle name="Обычный 2 2 5 6" xfId="46"/>
    <cellStyle name="Обычный 2 2 6" xfId="47"/>
    <cellStyle name="Обычный 2 2 6 2" xfId="48"/>
    <cellStyle name="Обычный 2 2 6 3" xfId="49"/>
    <cellStyle name="Обычный 2 2 6 4" xfId="50"/>
    <cellStyle name="Обычный 2 2 6 5" xfId="51"/>
    <cellStyle name="Обычный 2 2 6 6" xfId="52"/>
    <cellStyle name="Обычный 2 2 7" xfId="53"/>
    <cellStyle name="Обычный 2 2 7 2" xfId="54"/>
    <cellStyle name="Обычный 2 2 8" xfId="55"/>
    <cellStyle name="Обычный 2 2 9" xfId="56"/>
    <cellStyle name="Обычный 2 2_30-ра" xfId="57"/>
    <cellStyle name="Обычный 3" xfId="58"/>
    <cellStyle name="Обычный 4" xfId="59"/>
    <cellStyle name="Обычный 4 10" xfId="60"/>
    <cellStyle name="Обычный 4 2" xfId="61"/>
    <cellStyle name="Обычный 4 2 2" xfId="62"/>
    <cellStyle name="Обычный 4 2 2 2" xfId="63"/>
    <cellStyle name="Обычный 4 2 2 3" xfId="64"/>
    <cellStyle name="Обычный 4 2 2 4" xfId="65"/>
    <cellStyle name="Обычный 4 2 2 5" xfId="66"/>
    <cellStyle name="Обычный 4 2 2 6" xfId="67"/>
    <cellStyle name="Обычный 4 2 3" xfId="68"/>
    <cellStyle name="Обычный 4 2 4" xfId="69"/>
    <cellStyle name="Обычный 4 2 5" xfId="70"/>
    <cellStyle name="Обычный 4 2 6" xfId="71"/>
    <cellStyle name="Обычный 4 2 7" xfId="72"/>
    <cellStyle name="Обычный 4 3" xfId="73"/>
    <cellStyle name="Обычный 4 3 2" xfId="74"/>
    <cellStyle name="Обычный 4 3 2 2" xfId="75"/>
    <cellStyle name="Обычный 4 3 2 3" xfId="76"/>
    <cellStyle name="Обычный 4 3 2 4" xfId="77"/>
    <cellStyle name="Обычный 4 3 2 5" xfId="78"/>
    <cellStyle name="Обычный 4 3 2 6" xfId="79"/>
    <cellStyle name="Обычный 4 3 3" xfId="80"/>
    <cellStyle name="Обычный 4 3 4" xfId="81"/>
    <cellStyle name="Обычный 4 3 5" xfId="82"/>
    <cellStyle name="Обычный 4 3 6" xfId="83"/>
    <cellStyle name="Обычный 4 3 7" xfId="84"/>
    <cellStyle name="Обычный 4 4" xfId="85"/>
    <cellStyle name="Обычный 4 4 2" xfId="86"/>
    <cellStyle name="Обычный 4 4 3" xfId="87"/>
    <cellStyle name="Обычный 4 4 4" xfId="88"/>
    <cellStyle name="Обычный 4 4 5" xfId="89"/>
    <cellStyle name="Обычный 4 4 6" xfId="90"/>
    <cellStyle name="Обычный 4 5" xfId="91"/>
    <cellStyle name="Обычный 4 5 2" xfId="92"/>
    <cellStyle name="Обычный 4 5 3" xfId="93"/>
    <cellStyle name="Обычный 4 5 4" xfId="94"/>
    <cellStyle name="Обычный 4 5 5" xfId="95"/>
    <cellStyle name="Обычный 4 5 6" xfId="96"/>
    <cellStyle name="Обычный 4 6" xfId="97"/>
    <cellStyle name="Обычный 4 7" xfId="98"/>
    <cellStyle name="Обычный 4 8" xfId="99"/>
    <cellStyle name="Обычный 4 9" xfId="100"/>
    <cellStyle name="Процентный 2" xfId="101"/>
    <cellStyle name="Процентный 2 2" xfId="102"/>
    <cellStyle name="Процентный 3" xfId="103"/>
    <cellStyle name="Процентный 4" xfId="104"/>
    <cellStyle name="Финансовый 2" xfId="105"/>
    <cellStyle name="Финансовый 2 2" xfId="106"/>
    <cellStyle name="Финансовый 3" xfId="107"/>
    <cellStyle name="Финансовый 3 2" xfId="108"/>
    <cellStyle name="Финансовый 4" xfId="109"/>
    <cellStyle name="Финансовый 5" xfId="110"/>
    <cellStyle name="Финансовый 6" xfId="1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EB192"/>
  <sheetViews>
    <sheetView tabSelected="1" view="pageBreakPreview" topLeftCell="A2" zoomScale="78" zoomScaleNormal="43" zoomScaleSheetLayoutView="78" workbookViewId="0">
      <pane xSplit="7" ySplit="4" topLeftCell="L12" activePane="bottomRight" state="frozen"/>
      <selection activeCell="A2" sqref="A2"/>
      <selection pane="topRight" activeCell="H2" sqref="H2"/>
      <selection pane="bottomLeft" activeCell="A6" sqref="A6"/>
      <selection pane="bottomRight" activeCell="C30" sqref="C30:E34"/>
    </sheetView>
  </sheetViews>
  <sheetFormatPr defaultRowHeight="18.75" outlineLevelCol="1" x14ac:dyDescent="0.3"/>
  <cols>
    <col min="1" max="1" width="7.28515625" style="27" customWidth="1"/>
    <col min="2" max="2" width="37.140625" customWidth="1"/>
    <col min="3" max="3" width="18.85546875" customWidth="1"/>
    <col min="4" max="4" width="18.7109375" customWidth="1"/>
    <col min="5" max="5" width="15.5703125" customWidth="1"/>
    <col min="6" max="6" width="13" customWidth="1"/>
    <col min="7" max="7" width="19.28515625" customWidth="1"/>
    <col min="8" max="8" width="19.140625" customWidth="1"/>
    <col min="9" max="9" width="15.7109375" customWidth="1"/>
    <col min="10" max="10" width="17.5703125" customWidth="1"/>
    <col min="11" max="11" width="40.7109375" customWidth="1"/>
    <col min="12" max="12" width="12.42578125" style="38" customWidth="1"/>
    <col min="13" max="13" width="10.85546875" style="37" customWidth="1"/>
    <col min="14" max="14" width="20.140625" style="37" customWidth="1"/>
    <col min="15" max="15" width="24.85546875" customWidth="1"/>
    <col min="16" max="16" width="32" customWidth="1"/>
    <col min="17" max="17" width="16.5703125" customWidth="1"/>
    <col min="19" max="19" width="9.5703125" hidden="1" customWidth="1" outlineLevel="1"/>
    <col min="20" max="20" width="9.140625" collapsed="1"/>
  </cols>
  <sheetData>
    <row r="1" spans="1:132" ht="23.45" customHeight="1" x14ac:dyDescent="0.35">
      <c r="C1" s="28"/>
      <c r="D1" s="28"/>
      <c r="F1" s="29"/>
      <c r="M1" s="39"/>
    </row>
    <row r="2" spans="1:132" s="30" customFormat="1" ht="40.5" customHeight="1" x14ac:dyDescent="0.25">
      <c r="A2" s="206" t="s">
        <v>220</v>
      </c>
      <c r="B2" s="206"/>
      <c r="C2" s="206"/>
      <c r="D2" s="206"/>
      <c r="E2" s="206"/>
      <c r="F2" s="206"/>
      <c r="G2" s="206"/>
      <c r="H2" s="206"/>
      <c r="I2" s="206"/>
      <c r="J2" s="206"/>
      <c r="K2" s="206"/>
      <c r="L2" s="206"/>
      <c r="M2" s="206"/>
      <c r="N2" s="206"/>
      <c r="O2" s="206"/>
      <c r="P2" s="206"/>
    </row>
    <row r="3" spans="1:132" s="30" customFormat="1" ht="23.45" customHeight="1" thickBot="1" x14ac:dyDescent="0.3">
      <c r="A3" s="45"/>
      <c r="B3" s="45"/>
      <c r="C3" s="45"/>
      <c r="D3" s="45"/>
      <c r="E3" s="45"/>
      <c r="F3" s="45"/>
      <c r="G3" s="45"/>
      <c r="H3" s="45"/>
      <c r="I3" s="45"/>
      <c r="J3" s="45"/>
      <c r="K3" s="45"/>
      <c r="L3" s="46"/>
      <c r="M3" s="47"/>
      <c r="N3" s="47"/>
      <c r="O3" s="45"/>
      <c r="P3" s="45"/>
      <c r="Q3" s="31"/>
      <c r="R3" s="31"/>
    </row>
    <row r="4" spans="1:132" s="32" customFormat="1" ht="57" customHeight="1" x14ac:dyDescent="0.25">
      <c r="A4" s="221" t="s">
        <v>0</v>
      </c>
      <c r="B4" s="210" t="s">
        <v>36</v>
      </c>
      <c r="C4" s="214" t="s">
        <v>221</v>
      </c>
      <c r="D4" s="215"/>
      <c r="E4" s="216"/>
      <c r="F4" s="223" t="s">
        <v>40</v>
      </c>
      <c r="G4" s="224"/>
      <c r="H4" s="224"/>
      <c r="I4" s="224"/>
      <c r="J4" s="225"/>
      <c r="K4" s="226" t="s">
        <v>45</v>
      </c>
      <c r="L4" s="226"/>
      <c r="M4" s="226"/>
      <c r="N4" s="226"/>
      <c r="O4" s="210" t="s">
        <v>48</v>
      </c>
      <c r="P4" s="212" t="s">
        <v>51</v>
      </c>
      <c r="Q4" s="40"/>
      <c r="R4" s="33"/>
    </row>
    <row r="5" spans="1:132" s="32" customFormat="1" ht="141.75" customHeight="1" x14ac:dyDescent="0.25">
      <c r="A5" s="222"/>
      <c r="B5" s="211"/>
      <c r="C5" s="48" t="s">
        <v>222</v>
      </c>
      <c r="D5" s="48" t="s">
        <v>37</v>
      </c>
      <c r="E5" s="49" t="s">
        <v>38</v>
      </c>
      <c r="F5" s="49" t="s">
        <v>3</v>
      </c>
      <c r="G5" s="48" t="s">
        <v>223</v>
      </c>
      <c r="H5" s="48" t="s">
        <v>224</v>
      </c>
      <c r="I5" s="48" t="s">
        <v>42</v>
      </c>
      <c r="J5" s="48" t="s">
        <v>43</v>
      </c>
      <c r="K5" s="48" t="s">
        <v>49</v>
      </c>
      <c r="L5" s="50" t="s">
        <v>225</v>
      </c>
      <c r="M5" s="50" t="s">
        <v>226</v>
      </c>
      <c r="N5" s="50" t="s">
        <v>46</v>
      </c>
      <c r="O5" s="211"/>
      <c r="P5" s="213"/>
      <c r="Q5" s="40"/>
      <c r="R5" s="33"/>
    </row>
    <row r="6" spans="1:132" s="26" customFormat="1" ht="73.5" customHeight="1" x14ac:dyDescent="0.25">
      <c r="A6" s="51"/>
      <c r="B6" s="48">
        <v>1</v>
      </c>
      <c r="C6" s="48">
        <v>2</v>
      </c>
      <c r="D6" s="48">
        <v>3</v>
      </c>
      <c r="E6" s="48" t="s">
        <v>39</v>
      </c>
      <c r="F6" s="48">
        <v>5</v>
      </c>
      <c r="G6" s="48">
        <v>6</v>
      </c>
      <c r="H6" s="48">
        <v>7</v>
      </c>
      <c r="I6" s="48" t="s">
        <v>41</v>
      </c>
      <c r="J6" s="48" t="s">
        <v>44</v>
      </c>
      <c r="K6" s="48">
        <v>10</v>
      </c>
      <c r="L6" s="48">
        <v>11</v>
      </c>
      <c r="M6" s="48">
        <v>12</v>
      </c>
      <c r="N6" s="48" t="s">
        <v>47</v>
      </c>
      <c r="O6" s="52" t="s">
        <v>57</v>
      </c>
      <c r="P6" s="53">
        <v>15</v>
      </c>
      <c r="Q6" s="36"/>
      <c r="R6" s="36"/>
      <c r="S6" s="36"/>
      <c r="T6" s="36"/>
      <c r="U6" s="136"/>
      <c r="V6" s="136"/>
      <c r="W6" s="136"/>
      <c r="X6" s="136"/>
      <c r="Y6" s="136"/>
      <c r="Z6" s="136"/>
      <c r="AA6" s="136"/>
      <c r="AB6" s="136"/>
      <c r="AC6" s="136"/>
      <c r="AD6" s="136"/>
      <c r="AE6" s="136"/>
      <c r="AF6" s="136"/>
      <c r="AG6" s="136"/>
      <c r="AH6" s="136"/>
      <c r="AI6" s="136"/>
      <c r="AJ6" s="136"/>
      <c r="AK6" s="136"/>
      <c r="AL6" s="136"/>
      <c r="AM6" s="136"/>
      <c r="AN6" s="136"/>
      <c r="AO6" s="136"/>
      <c r="AP6" s="136"/>
      <c r="AQ6" s="136"/>
      <c r="AR6" s="136"/>
      <c r="AS6" s="136"/>
      <c r="AT6" s="136"/>
      <c r="AU6" s="136"/>
      <c r="AV6" s="136"/>
      <c r="AW6" s="136"/>
      <c r="AX6" s="136"/>
      <c r="AY6" s="136"/>
      <c r="AZ6" s="136"/>
      <c r="BA6" s="136"/>
      <c r="BB6" s="136"/>
      <c r="BC6" s="136"/>
      <c r="BD6" s="136"/>
      <c r="BE6" s="136"/>
      <c r="BF6" s="136"/>
      <c r="BG6" s="136"/>
      <c r="BH6" s="136"/>
      <c r="BI6" s="136"/>
      <c r="BJ6" s="136"/>
      <c r="BK6" s="136"/>
      <c r="BL6" s="136"/>
      <c r="BM6" s="136"/>
      <c r="BN6" s="136"/>
      <c r="BO6" s="136"/>
      <c r="BP6" s="136"/>
      <c r="BQ6" s="136"/>
      <c r="BR6" s="136"/>
      <c r="BS6" s="136"/>
      <c r="BT6" s="136"/>
      <c r="BU6" s="136"/>
      <c r="BV6" s="136"/>
      <c r="BW6" s="136"/>
      <c r="BX6" s="136"/>
      <c r="BY6" s="136"/>
      <c r="BZ6" s="136"/>
      <c r="CA6" s="136"/>
      <c r="CB6" s="136"/>
      <c r="CC6" s="136"/>
      <c r="CD6" s="136"/>
      <c r="CE6" s="136"/>
      <c r="CF6" s="136"/>
      <c r="CG6" s="136"/>
      <c r="CH6" s="136"/>
      <c r="CI6" s="136"/>
      <c r="CJ6" s="136"/>
      <c r="CK6" s="136"/>
      <c r="CL6" s="136"/>
      <c r="CM6" s="136"/>
      <c r="CN6" s="136"/>
      <c r="CO6" s="136"/>
      <c r="CP6" s="136"/>
      <c r="CQ6" s="136"/>
      <c r="CR6" s="136"/>
      <c r="CS6" s="136"/>
      <c r="CT6" s="136"/>
      <c r="CU6" s="136"/>
      <c r="CV6" s="136"/>
      <c r="CW6" s="136"/>
      <c r="CX6" s="136"/>
      <c r="CY6" s="136"/>
      <c r="CZ6" s="136"/>
      <c r="DA6" s="136"/>
      <c r="DB6" s="136"/>
      <c r="DC6" s="136"/>
      <c r="DD6" s="136"/>
      <c r="DE6" s="136"/>
      <c r="DF6" s="136"/>
      <c r="DG6" s="136"/>
      <c r="DH6" s="136"/>
      <c r="DI6" s="136"/>
      <c r="DJ6" s="136"/>
      <c r="DK6" s="136"/>
      <c r="DL6" s="136"/>
      <c r="DM6" s="136"/>
      <c r="DN6" s="136"/>
      <c r="DO6" s="136"/>
      <c r="DP6" s="136"/>
      <c r="DQ6" s="136"/>
      <c r="DR6" s="136"/>
      <c r="DS6" s="136"/>
      <c r="DT6" s="136"/>
      <c r="DU6" s="136"/>
      <c r="DV6" s="136"/>
      <c r="DW6" s="136"/>
      <c r="DX6" s="136"/>
      <c r="DY6" s="136"/>
      <c r="DZ6" s="137"/>
      <c r="EA6" s="138"/>
      <c r="EB6" s="138"/>
    </row>
    <row r="7" spans="1:132" s="32" customFormat="1" ht="81.75" customHeight="1" x14ac:dyDescent="0.25">
      <c r="A7" s="168">
        <v>1</v>
      </c>
      <c r="B7" s="227" t="s">
        <v>212</v>
      </c>
      <c r="C7" s="69">
        <v>49</v>
      </c>
      <c r="D7" s="69">
        <v>49</v>
      </c>
      <c r="E7" s="84">
        <f>D7/C7*100</f>
        <v>100</v>
      </c>
      <c r="F7" s="70" t="s">
        <v>6</v>
      </c>
      <c r="G7" s="71">
        <v>199202</v>
      </c>
      <c r="H7" s="71">
        <v>198824.9</v>
      </c>
      <c r="I7" s="71">
        <f>H7/G7*100</f>
        <v>99.810694671740237</v>
      </c>
      <c r="J7" s="101">
        <f>E7/I7*100</f>
        <v>100.1896643730237</v>
      </c>
      <c r="K7" s="73" t="s">
        <v>67</v>
      </c>
      <c r="L7" s="50">
        <v>100</v>
      </c>
      <c r="M7" s="140">
        <v>100</v>
      </c>
      <c r="N7" s="94">
        <f>M7/L7*100</f>
        <v>100</v>
      </c>
      <c r="O7" s="218">
        <v>105.5</v>
      </c>
      <c r="P7" s="217" t="s">
        <v>94</v>
      </c>
      <c r="Q7" s="41"/>
      <c r="R7" s="34"/>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row>
    <row r="8" spans="1:132" s="32" customFormat="1" ht="141.75" customHeight="1" x14ac:dyDescent="0.25">
      <c r="A8" s="169"/>
      <c r="B8" s="172"/>
      <c r="C8" s="156" t="s">
        <v>213</v>
      </c>
      <c r="D8" s="157"/>
      <c r="E8" s="158"/>
      <c r="F8" s="74" t="s">
        <v>54</v>
      </c>
      <c r="G8" s="78">
        <v>8779.9</v>
      </c>
      <c r="H8" s="78">
        <v>8779.9</v>
      </c>
      <c r="I8" s="71">
        <f>H8/G8*100</f>
        <v>100</v>
      </c>
      <c r="J8" s="76">
        <f>E8/I8*100</f>
        <v>0</v>
      </c>
      <c r="K8" s="79" t="s">
        <v>68</v>
      </c>
      <c r="L8" s="50">
        <v>100</v>
      </c>
      <c r="M8" s="140">
        <v>100</v>
      </c>
      <c r="N8" s="94">
        <f t="shared" ref="N8:N14" si="0">M8/L8*100</f>
        <v>100</v>
      </c>
      <c r="O8" s="219"/>
      <c r="P8" s="185"/>
      <c r="Q8" s="40"/>
      <c r="R8" s="33"/>
    </row>
    <row r="9" spans="1:132" s="32" customFormat="1" ht="143.25" customHeight="1" x14ac:dyDescent="0.25">
      <c r="A9" s="169"/>
      <c r="B9" s="172"/>
      <c r="C9" s="159"/>
      <c r="D9" s="160"/>
      <c r="E9" s="161"/>
      <c r="F9" s="74" t="s">
        <v>53</v>
      </c>
      <c r="G9" s="78">
        <v>153607.20000000001</v>
      </c>
      <c r="H9" s="78">
        <v>153538</v>
      </c>
      <c r="I9" s="71">
        <f>H9/G9*100</f>
        <v>99.954950028384076</v>
      </c>
      <c r="J9" s="76">
        <f>E9/I9*100</f>
        <v>0</v>
      </c>
      <c r="K9" s="79" t="s">
        <v>69</v>
      </c>
      <c r="L9" s="50">
        <v>66.7</v>
      </c>
      <c r="M9" s="140">
        <v>66.7</v>
      </c>
      <c r="N9" s="94">
        <f t="shared" si="0"/>
        <v>100</v>
      </c>
      <c r="O9" s="219"/>
      <c r="P9" s="185"/>
      <c r="Q9" s="40"/>
      <c r="R9" s="33"/>
    </row>
    <row r="10" spans="1:132" s="32" customFormat="1" ht="162.75" customHeight="1" x14ac:dyDescent="0.25">
      <c r="A10" s="169"/>
      <c r="B10" s="172"/>
      <c r="C10" s="159"/>
      <c r="D10" s="160"/>
      <c r="E10" s="161"/>
      <c r="F10" s="74" t="s">
        <v>55</v>
      </c>
      <c r="G10" s="78">
        <v>36814.9</v>
      </c>
      <c r="H10" s="78">
        <v>36507</v>
      </c>
      <c r="I10" s="71">
        <f>H10/G10*100</f>
        <v>99.163653846676198</v>
      </c>
      <c r="J10" s="76">
        <f>E10/I10*100</f>
        <v>0</v>
      </c>
      <c r="K10" s="79" t="s">
        <v>70</v>
      </c>
      <c r="L10" s="50">
        <v>72.8</v>
      </c>
      <c r="M10" s="140">
        <v>72.8</v>
      </c>
      <c r="N10" s="94">
        <f t="shared" si="0"/>
        <v>100</v>
      </c>
      <c r="O10" s="219"/>
      <c r="P10" s="185"/>
      <c r="Q10" s="40"/>
      <c r="R10" s="33"/>
    </row>
    <row r="11" spans="1:132" s="32" customFormat="1" ht="94.5" customHeight="1" x14ac:dyDescent="0.25">
      <c r="A11" s="169"/>
      <c r="B11" s="172"/>
      <c r="C11" s="159"/>
      <c r="D11" s="160"/>
      <c r="E11" s="161"/>
      <c r="F11" s="54" t="s">
        <v>56</v>
      </c>
      <c r="G11" s="78"/>
      <c r="H11" s="78"/>
      <c r="I11" s="71" t="e">
        <f>H11/G11*100</f>
        <v>#DIV/0!</v>
      </c>
      <c r="J11" s="76" t="e">
        <f>E11/I11*100</f>
        <v>#DIV/0!</v>
      </c>
      <c r="K11" s="79" t="s">
        <v>71</v>
      </c>
      <c r="L11" s="50">
        <v>81.2</v>
      </c>
      <c r="M11" s="140">
        <v>81.2</v>
      </c>
      <c r="N11" s="94">
        <f t="shared" si="0"/>
        <v>100</v>
      </c>
      <c r="O11" s="219"/>
      <c r="P11" s="185"/>
      <c r="Q11" s="42"/>
      <c r="R11" s="33"/>
    </row>
    <row r="12" spans="1:132" ht="162.75" customHeight="1" x14ac:dyDescent="0.25">
      <c r="A12" s="169"/>
      <c r="B12" s="172"/>
      <c r="C12" s="159"/>
      <c r="D12" s="160"/>
      <c r="E12" s="161"/>
      <c r="F12" s="86"/>
      <c r="G12" s="87"/>
      <c r="H12" s="87"/>
      <c r="I12" s="87"/>
      <c r="J12" s="88"/>
      <c r="K12" s="55" t="s">
        <v>72</v>
      </c>
      <c r="L12" s="89">
        <v>1</v>
      </c>
      <c r="M12" s="89">
        <v>1.8</v>
      </c>
      <c r="N12" s="94">
        <f t="shared" si="0"/>
        <v>180</v>
      </c>
      <c r="O12" s="219"/>
      <c r="P12" s="185"/>
      <c r="Q12" s="43"/>
    </row>
    <row r="13" spans="1:132" ht="116.25" customHeight="1" x14ac:dyDescent="0.25">
      <c r="A13" s="169"/>
      <c r="B13" s="172"/>
      <c r="C13" s="159"/>
      <c r="D13" s="160"/>
      <c r="E13" s="161"/>
      <c r="F13" s="90"/>
      <c r="G13" s="91"/>
      <c r="H13" s="91"/>
      <c r="I13" s="91"/>
      <c r="J13" s="92"/>
      <c r="K13" s="55" t="s">
        <v>73</v>
      </c>
      <c r="L13" s="89">
        <v>100</v>
      </c>
      <c r="M13" s="89">
        <v>100</v>
      </c>
      <c r="N13" s="94">
        <f t="shared" si="0"/>
        <v>100</v>
      </c>
      <c r="O13" s="219"/>
      <c r="P13" s="185"/>
      <c r="Q13" s="43"/>
    </row>
    <row r="14" spans="1:132" ht="52.5" customHeight="1" x14ac:dyDescent="0.25">
      <c r="A14" s="169"/>
      <c r="B14" s="172"/>
      <c r="C14" s="159"/>
      <c r="D14" s="160"/>
      <c r="E14" s="161"/>
      <c r="F14" s="90"/>
      <c r="G14" s="91"/>
      <c r="H14" s="91"/>
      <c r="I14" s="91"/>
      <c r="J14" s="92"/>
      <c r="K14" s="55" t="s">
        <v>74</v>
      </c>
      <c r="L14" s="89">
        <v>80</v>
      </c>
      <c r="M14" s="89">
        <v>86.44</v>
      </c>
      <c r="N14" s="94">
        <f t="shared" si="0"/>
        <v>108.05</v>
      </c>
      <c r="O14" s="219"/>
      <c r="P14" s="185"/>
      <c r="Q14" s="43"/>
    </row>
    <row r="15" spans="1:132" ht="24" customHeight="1" thickBot="1" x14ac:dyDescent="0.3">
      <c r="A15" s="170"/>
      <c r="B15" s="173"/>
      <c r="C15" s="162"/>
      <c r="D15" s="163"/>
      <c r="E15" s="164"/>
      <c r="F15" s="80"/>
      <c r="G15" s="81"/>
      <c r="H15" s="81"/>
      <c r="I15" s="81"/>
      <c r="J15" s="82"/>
      <c r="K15" s="207" t="s">
        <v>50</v>
      </c>
      <c r="L15" s="208"/>
      <c r="M15" s="209"/>
      <c r="N15" s="56">
        <f>SUM(N7:N14)/8</f>
        <v>111.00624999999999</v>
      </c>
      <c r="O15" s="220"/>
      <c r="P15" s="186"/>
      <c r="Q15" s="43"/>
    </row>
    <row r="16" spans="1:132" s="32" customFormat="1" ht="66.75" customHeight="1" x14ac:dyDescent="0.25">
      <c r="A16" s="168">
        <v>2</v>
      </c>
      <c r="B16" s="171" t="s">
        <v>211</v>
      </c>
      <c r="C16" s="69">
        <v>12</v>
      </c>
      <c r="D16" s="69">
        <v>12</v>
      </c>
      <c r="E16" s="69">
        <f>D16/C16*100</f>
        <v>100</v>
      </c>
      <c r="F16" s="70" t="s">
        <v>6</v>
      </c>
      <c r="G16" s="71">
        <v>873.3</v>
      </c>
      <c r="H16" s="71">
        <v>696.2</v>
      </c>
      <c r="I16" s="71">
        <f>H16/G16*100</f>
        <v>79.72060002290165</v>
      </c>
      <c r="J16" s="85">
        <f>E16/I16*100</f>
        <v>125.43809250215455</v>
      </c>
      <c r="K16" s="73" t="s">
        <v>76</v>
      </c>
      <c r="L16" s="50">
        <v>0</v>
      </c>
      <c r="M16" s="68">
        <v>0</v>
      </c>
      <c r="N16" s="57">
        <v>100</v>
      </c>
      <c r="O16" s="181">
        <f>N21*J16/100</f>
        <v>125.43809250215455</v>
      </c>
      <c r="P16" s="184" t="s">
        <v>94</v>
      </c>
      <c r="Q16" s="41"/>
      <c r="R16" s="34"/>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row>
    <row r="17" spans="1:129" s="32" customFormat="1" ht="79.5" customHeight="1" x14ac:dyDescent="0.25">
      <c r="A17" s="169"/>
      <c r="B17" s="172"/>
      <c r="C17" s="156" t="s">
        <v>227</v>
      </c>
      <c r="D17" s="157"/>
      <c r="E17" s="158"/>
      <c r="F17" s="74" t="s">
        <v>54</v>
      </c>
      <c r="G17" s="78">
        <v>0</v>
      </c>
      <c r="H17" s="78">
        <v>0</v>
      </c>
      <c r="I17" s="71" t="e">
        <f>H17/G17*100</f>
        <v>#DIV/0!</v>
      </c>
      <c r="J17" s="76" t="e">
        <f>E17/I17*100</f>
        <v>#DIV/0!</v>
      </c>
      <c r="K17" s="79" t="s">
        <v>77</v>
      </c>
      <c r="L17" s="50">
        <v>0</v>
      </c>
      <c r="M17" s="68">
        <v>0</v>
      </c>
      <c r="N17" s="57">
        <v>100</v>
      </c>
      <c r="O17" s="182"/>
      <c r="P17" s="185"/>
      <c r="Q17" s="40"/>
      <c r="R17" s="33"/>
    </row>
    <row r="18" spans="1:129" s="32" customFormat="1" ht="90.75" customHeight="1" x14ac:dyDescent="0.25">
      <c r="A18" s="169"/>
      <c r="B18" s="172"/>
      <c r="C18" s="159"/>
      <c r="D18" s="160"/>
      <c r="E18" s="161"/>
      <c r="F18" s="74" t="s">
        <v>53</v>
      </c>
      <c r="G18" s="78">
        <v>827.5</v>
      </c>
      <c r="H18" s="78">
        <v>696.2</v>
      </c>
      <c r="I18" s="71">
        <f>H18/G18*100</f>
        <v>84.13293051359517</v>
      </c>
      <c r="J18" s="76">
        <f>E18/I18*100</f>
        <v>0</v>
      </c>
      <c r="K18" s="79" t="s">
        <v>75</v>
      </c>
      <c r="L18" s="50">
        <v>75</v>
      </c>
      <c r="M18" s="68">
        <v>75</v>
      </c>
      <c r="N18" s="94">
        <f>M18/L18*100</f>
        <v>100</v>
      </c>
      <c r="O18" s="182"/>
      <c r="P18" s="185"/>
      <c r="Q18" s="40"/>
      <c r="R18" s="33"/>
    </row>
    <row r="19" spans="1:129" s="32" customFormat="1" ht="65.25" customHeight="1" x14ac:dyDescent="0.25">
      <c r="A19" s="169"/>
      <c r="B19" s="172"/>
      <c r="C19" s="159"/>
      <c r="D19" s="160"/>
      <c r="E19" s="161"/>
      <c r="F19" s="74" t="s">
        <v>55</v>
      </c>
      <c r="G19" s="78">
        <v>45.8</v>
      </c>
      <c r="H19" s="78"/>
      <c r="I19" s="71">
        <f>H19/G19*100</f>
        <v>0</v>
      </c>
      <c r="J19" s="76" t="e">
        <f>E19/I19*100</f>
        <v>#DIV/0!</v>
      </c>
      <c r="K19" s="79"/>
      <c r="L19" s="50"/>
      <c r="M19" s="68"/>
      <c r="N19" s="57"/>
      <c r="O19" s="182"/>
      <c r="P19" s="185"/>
      <c r="Q19" s="40"/>
      <c r="R19" s="33"/>
    </row>
    <row r="20" spans="1:129" s="32" customFormat="1" ht="86.25" customHeight="1" x14ac:dyDescent="0.25">
      <c r="A20" s="169"/>
      <c r="B20" s="172"/>
      <c r="C20" s="159"/>
      <c r="D20" s="160"/>
      <c r="E20" s="161"/>
      <c r="F20" s="54" t="s">
        <v>56</v>
      </c>
      <c r="G20" s="78">
        <v>0</v>
      </c>
      <c r="H20" s="78">
        <v>0</v>
      </c>
      <c r="I20" s="71" t="e">
        <f>H20/G20*100</f>
        <v>#DIV/0!</v>
      </c>
      <c r="J20" s="76" t="e">
        <f>E20/I20*100</f>
        <v>#DIV/0!</v>
      </c>
      <c r="K20" s="79"/>
      <c r="L20" s="50"/>
      <c r="M20" s="68"/>
      <c r="N20" s="57"/>
      <c r="O20" s="182"/>
      <c r="P20" s="185"/>
      <c r="Q20" s="42"/>
      <c r="R20" s="33"/>
    </row>
    <row r="21" spans="1:129" ht="60" customHeight="1" thickBot="1" x14ac:dyDescent="0.3">
      <c r="A21" s="170"/>
      <c r="B21" s="173"/>
      <c r="C21" s="162"/>
      <c r="D21" s="163"/>
      <c r="E21" s="164"/>
      <c r="F21" s="80"/>
      <c r="G21" s="81"/>
      <c r="H21" s="81"/>
      <c r="I21" s="81"/>
      <c r="J21" s="82"/>
      <c r="K21" s="177" t="s">
        <v>50</v>
      </c>
      <c r="L21" s="178"/>
      <c r="M21" s="179"/>
      <c r="N21" s="56">
        <f>(N16+N17+N18)/3</f>
        <v>100</v>
      </c>
      <c r="O21" s="183"/>
      <c r="P21" s="186"/>
      <c r="Q21" s="43"/>
    </row>
    <row r="22" spans="1:129" s="32" customFormat="1" ht="80.25" customHeight="1" x14ac:dyDescent="0.25">
      <c r="A22" s="168">
        <v>3</v>
      </c>
      <c r="B22" s="171" t="s">
        <v>210</v>
      </c>
      <c r="C22" s="69">
        <v>2</v>
      </c>
      <c r="D22" s="69">
        <v>2</v>
      </c>
      <c r="E22" s="69">
        <f>D22/C22*100</f>
        <v>100</v>
      </c>
      <c r="F22" s="70" t="s">
        <v>6</v>
      </c>
      <c r="G22" s="71">
        <f>G23+G24+G25+G26</f>
        <v>0</v>
      </c>
      <c r="H22" s="71">
        <f>H23+H24+H25+H26</f>
        <v>0</v>
      </c>
      <c r="I22" s="71" t="e">
        <f>H22/G22*100</f>
        <v>#DIV/0!</v>
      </c>
      <c r="J22" s="85" t="e">
        <f>E22/I22*100</f>
        <v>#DIV/0!</v>
      </c>
      <c r="K22" s="73" t="s">
        <v>80</v>
      </c>
      <c r="L22" s="50">
        <v>70</v>
      </c>
      <c r="M22" s="68">
        <v>80</v>
      </c>
      <c r="N22" s="94">
        <f>M22/L22*100</f>
        <v>114.28571428571428</v>
      </c>
      <c r="O22" s="181" t="e">
        <f>N28*J22/100</f>
        <v>#DIV/0!</v>
      </c>
      <c r="P22" s="184" t="s">
        <v>218</v>
      </c>
      <c r="Q22" s="41"/>
      <c r="R22" s="34"/>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row>
    <row r="23" spans="1:129" s="32" customFormat="1" ht="79.5" customHeight="1" x14ac:dyDescent="0.25">
      <c r="A23" s="169"/>
      <c r="B23" s="172"/>
      <c r="C23" s="156" t="s">
        <v>209</v>
      </c>
      <c r="D23" s="157"/>
      <c r="E23" s="158"/>
      <c r="F23" s="74" t="s">
        <v>54</v>
      </c>
      <c r="G23" s="78">
        <v>0</v>
      </c>
      <c r="H23" s="78">
        <v>0</v>
      </c>
      <c r="I23" s="71" t="e">
        <f>H23/G23*100</f>
        <v>#DIV/0!</v>
      </c>
      <c r="J23" s="76" t="e">
        <f>E23/I23*100</f>
        <v>#DIV/0!</v>
      </c>
      <c r="K23" s="79" t="s">
        <v>78</v>
      </c>
      <c r="L23" s="50">
        <v>50</v>
      </c>
      <c r="M23" s="68">
        <v>50</v>
      </c>
      <c r="N23" s="94">
        <f t="shared" ref="N23:N24" si="1">M23/L23*100</f>
        <v>100</v>
      </c>
      <c r="O23" s="182"/>
      <c r="P23" s="185"/>
      <c r="Q23" s="40"/>
      <c r="R23" s="33"/>
    </row>
    <row r="24" spans="1:129" s="32" customFormat="1" ht="90" customHeight="1" x14ac:dyDescent="0.25">
      <c r="A24" s="169"/>
      <c r="B24" s="172"/>
      <c r="C24" s="159"/>
      <c r="D24" s="160"/>
      <c r="E24" s="161"/>
      <c r="F24" s="74" t="s">
        <v>53</v>
      </c>
      <c r="G24" s="78">
        <v>0</v>
      </c>
      <c r="H24" s="78">
        <v>0</v>
      </c>
      <c r="I24" s="71" t="e">
        <f>H24/G24*100</f>
        <v>#DIV/0!</v>
      </c>
      <c r="J24" s="76" t="e">
        <f>J25</f>
        <v>#DIV/0!</v>
      </c>
      <c r="K24" s="79" t="s">
        <v>79</v>
      </c>
      <c r="L24" s="50">
        <v>100</v>
      </c>
      <c r="M24" s="68">
        <v>100</v>
      </c>
      <c r="N24" s="57">
        <f t="shared" si="1"/>
        <v>100</v>
      </c>
      <c r="O24" s="182"/>
      <c r="P24" s="185"/>
      <c r="Q24" s="40"/>
      <c r="R24" s="33"/>
    </row>
    <row r="25" spans="1:129" s="32" customFormat="1" ht="65.25" customHeight="1" x14ac:dyDescent="0.25">
      <c r="A25" s="169"/>
      <c r="B25" s="172"/>
      <c r="C25" s="159"/>
      <c r="D25" s="160"/>
      <c r="E25" s="161"/>
      <c r="F25" s="74" t="s">
        <v>55</v>
      </c>
      <c r="G25" s="78">
        <v>0</v>
      </c>
      <c r="H25" s="78">
        <v>0</v>
      </c>
      <c r="I25" s="71" t="e">
        <f>H25/G25*100</f>
        <v>#DIV/0!</v>
      </c>
      <c r="J25" s="76" t="e">
        <f>E25/I25*100</f>
        <v>#DIV/0!</v>
      </c>
      <c r="K25" s="79"/>
      <c r="L25" s="50"/>
      <c r="M25" s="68"/>
      <c r="N25" s="57"/>
      <c r="O25" s="182"/>
      <c r="P25" s="185"/>
      <c r="Q25" s="40"/>
      <c r="R25" s="33"/>
    </row>
    <row r="26" spans="1:129" s="32" customFormat="1" ht="86.25" customHeight="1" x14ac:dyDescent="0.25">
      <c r="A26" s="169"/>
      <c r="B26" s="172"/>
      <c r="C26" s="159"/>
      <c r="D26" s="160"/>
      <c r="E26" s="161"/>
      <c r="F26" s="54" t="s">
        <v>56</v>
      </c>
      <c r="G26" s="78"/>
      <c r="H26" s="78"/>
      <c r="I26" s="71" t="e">
        <f>H26/G26*100</f>
        <v>#DIV/0!</v>
      </c>
      <c r="J26" s="76" t="e">
        <f>E26/I26*100</f>
        <v>#DIV/0!</v>
      </c>
      <c r="K26" s="79"/>
      <c r="L26" s="50"/>
      <c r="M26" s="68"/>
      <c r="N26" s="57"/>
      <c r="O26" s="182"/>
      <c r="P26" s="185"/>
      <c r="Q26" s="42"/>
      <c r="R26" s="33"/>
    </row>
    <row r="27" spans="1:129" ht="71.25" customHeight="1" x14ac:dyDescent="0.25">
      <c r="A27" s="169"/>
      <c r="B27" s="172"/>
      <c r="C27" s="159"/>
      <c r="D27" s="160"/>
      <c r="E27" s="161"/>
      <c r="F27" s="86"/>
      <c r="G27" s="87"/>
      <c r="H27" s="87"/>
      <c r="I27" s="87"/>
      <c r="J27" s="88"/>
      <c r="K27" s="55"/>
      <c r="L27" s="89"/>
      <c r="M27" s="89"/>
      <c r="N27" s="57"/>
      <c r="O27" s="182"/>
      <c r="P27" s="185"/>
      <c r="Q27" s="43"/>
    </row>
    <row r="28" spans="1:129" ht="45.75" customHeight="1" thickBot="1" x14ac:dyDescent="0.3">
      <c r="A28" s="170"/>
      <c r="B28" s="173"/>
      <c r="C28" s="162"/>
      <c r="D28" s="163"/>
      <c r="E28" s="164"/>
      <c r="F28" s="80"/>
      <c r="G28" s="81"/>
      <c r="H28" s="81"/>
      <c r="I28" s="81"/>
      <c r="J28" s="82"/>
      <c r="K28" s="177" t="s">
        <v>50</v>
      </c>
      <c r="L28" s="178"/>
      <c r="M28" s="179"/>
      <c r="N28" s="58">
        <f>(N22+N23+N24)/3</f>
        <v>104.76190476190476</v>
      </c>
      <c r="O28" s="183"/>
      <c r="P28" s="186"/>
      <c r="Q28" s="43"/>
    </row>
    <row r="29" spans="1:129" ht="60.75" customHeight="1" x14ac:dyDescent="0.25">
      <c r="A29" s="168">
        <v>4</v>
      </c>
      <c r="B29" s="171" t="s">
        <v>208</v>
      </c>
      <c r="C29" s="69">
        <v>55</v>
      </c>
      <c r="D29" s="69">
        <v>55</v>
      </c>
      <c r="E29" s="69">
        <f>D29/C29*100</f>
        <v>100</v>
      </c>
      <c r="F29" s="70" t="s">
        <v>6</v>
      </c>
      <c r="G29" s="71">
        <f>G30+G31+G32+G33</f>
        <v>4</v>
      </c>
      <c r="H29" s="71">
        <f>H30+H31+H32+H33</f>
        <v>0</v>
      </c>
      <c r="I29" s="71">
        <f>H29/G29*100</f>
        <v>0</v>
      </c>
      <c r="J29" s="76" t="e">
        <f>E29/I29*100</f>
        <v>#DIV/0!</v>
      </c>
      <c r="K29" s="73" t="s">
        <v>163</v>
      </c>
      <c r="L29" s="50"/>
      <c r="M29" s="68"/>
      <c r="N29" s="57"/>
      <c r="O29" s="174" t="s">
        <v>162</v>
      </c>
      <c r="P29" s="144" t="s">
        <v>161</v>
      </c>
      <c r="Q29" s="43"/>
    </row>
    <row r="30" spans="1:129" ht="92.25" customHeight="1" x14ac:dyDescent="0.25">
      <c r="A30" s="169"/>
      <c r="B30" s="172"/>
      <c r="C30" s="156" t="s">
        <v>242</v>
      </c>
      <c r="D30" s="157"/>
      <c r="E30" s="158"/>
      <c r="F30" s="74" t="s">
        <v>54</v>
      </c>
      <c r="G30" s="78">
        <v>0</v>
      </c>
      <c r="H30" s="78">
        <v>0</v>
      </c>
      <c r="I30" s="71" t="e">
        <f>H30/G30*100</f>
        <v>#DIV/0!</v>
      </c>
      <c r="J30" s="76" t="e">
        <f>E30/I30*100</f>
        <v>#DIV/0!</v>
      </c>
      <c r="K30" s="79"/>
      <c r="L30" s="50"/>
      <c r="M30" s="68"/>
      <c r="N30" s="57"/>
      <c r="O30" s="175"/>
      <c r="P30" s="145"/>
      <c r="Q30" s="43"/>
    </row>
    <row r="31" spans="1:129" ht="72.75" customHeight="1" x14ac:dyDescent="0.25">
      <c r="A31" s="169"/>
      <c r="B31" s="172"/>
      <c r="C31" s="159"/>
      <c r="D31" s="160"/>
      <c r="E31" s="161"/>
      <c r="F31" s="74" t="s">
        <v>53</v>
      </c>
      <c r="G31" s="78">
        <v>0</v>
      </c>
      <c r="H31" s="78">
        <v>0</v>
      </c>
      <c r="I31" s="71" t="e">
        <f>H31/G31*100</f>
        <v>#DIV/0!</v>
      </c>
      <c r="J31" s="76" t="e">
        <f>E31/I31*100</f>
        <v>#DIV/0!</v>
      </c>
      <c r="K31" s="79"/>
      <c r="L31" s="50"/>
      <c r="M31" s="68"/>
      <c r="N31" s="57"/>
      <c r="O31" s="175"/>
      <c r="P31" s="145"/>
      <c r="Q31" s="43"/>
    </row>
    <row r="32" spans="1:129" ht="69.75" customHeight="1" x14ac:dyDescent="0.25">
      <c r="A32" s="169"/>
      <c r="B32" s="172"/>
      <c r="C32" s="159"/>
      <c r="D32" s="160"/>
      <c r="E32" s="161"/>
      <c r="F32" s="74" t="s">
        <v>55</v>
      </c>
      <c r="G32" s="78">
        <v>4</v>
      </c>
      <c r="H32" s="78">
        <v>0</v>
      </c>
      <c r="I32" s="71">
        <f>H32/G32*100</f>
        <v>0</v>
      </c>
      <c r="J32" s="76" t="e">
        <f>E32/I32*100</f>
        <v>#DIV/0!</v>
      </c>
      <c r="K32" s="79"/>
      <c r="L32" s="50"/>
      <c r="M32" s="68"/>
      <c r="N32" s="57"/>
      <c r="O32" s="175"/>
      <c r="P32" s="145"/>
      <c r="Q32" s="43"/>
    </row>
    <row r="33" spans="1:17" ht="96.75" customHeight="1" x14ac:dyDescent="0.25">
      <c r="A33" s="169"/>
      <c r="B33" s="172"/>
      <c r="C33" s="159"/>
      <c r="D33" s="160"/>
      <c r="E33" s="161"/>
      <c r="F33" s="54" t="s">
        <v>56</v>
      </c>
      <c r="G33" s="78">
        <v>0</v>
      </c>
      <c r="H33" s="78">
        <v>0</v>
      </c>
      <c r="I33" s="71" t="e">
        <f>H33/G33*100</f>
        <v>#DIV/0!</v>
      </c>
      <c r="J33" s="76" t="e">
        <f>E33/I33*100</f>
        <v>#DIV/0!</v>
      </c>
      <c r="K33" s="79"/>
      <c r="L33" s="50"/>
      <c r="M33" s="68"/>
      <c r="N33" s="57"/>
      <c r="O33" s="175"/>
      <c r="P33" s="145"/>
      <c r="Q33" s="43"/>
    </row>
    <row r="34" spans="1:17" ht="28.5" customHeight="1" thickBot="1" x14ac:dyDescent="0.3">
      <c r="A34" s="170"/>
      <c r="B34" s="173"/>
      <c r="C34" s="162"/>
      <c r="D34" s="163"/>
      <c r="E34" s="164"/>
      <c r="F34" s="80"/>
      <c r="G34" s="81"/>
      <c r="H34" s="81"/>
      <c r="I34" s="81"/>
      <c r="J34" s="82"/>
      <c r="K34" s="177" t="s">
        <v>50</v>
      </c>
      <c r="L34" s="178"/>
      <c r="M34" s="179"/>
      <c r="N34" s="59">
        <v>0</v>
      </c>
      <c r="O34" s="176"/>
      <c r="P34" s="146"/>
      <c r="Q34" s="43"/>
    </row>
    <row r="35" spans="1:17" ht="51" customHeight="1" x14ac:dyDescent="0.25">
      <c r="A35" s="168">
        <v>5</v>
      </c>
      <c r="B35" s="171" t="s">
        <v>207</v>
      </c>
      <c r="C35" s="69">
        <v>60</v>
      </c>
      <c r="D35" s="69">
        <v>60</v>
      </c>
      <c r="E35" s="84">
        <f>D35/C35*100</f>
        <v>100</v>
      </c>
      <c r="F35" s="70" t="s">
        <v>6</v>
      </c>
      <c r="G35" s="71">
        <v>92.6</v>
      </c>
      <c r="H35" s="71">
        <v>92.6</v>
      </c>
      <c r="I35" s="71">
        <f>H35/G35*100</f>
        <v>100</v>
      </c>
      <c r="J35" s="85">
        <f>E35/I35*100</f>
        <v>100</v>
      </c>
      <c r="K35" s="102" t="s">
        <v>81</v>
      </c>
      <c r="L35" s="50">
        <v>50.4</v>
      </c>
      <c r="M35" s="68">
        <v>50.4</v>
      </c>
      <c r="N35" s="94">
        <f>M35/L35*100</f>
        <v>100</v>
      </c>
      <c r="O35" s="203">
        <f>N40*J35/100</f>
        <v>99.506323257955003</v>
      </c>
      <c r="P35" s="184" t="s">
        <v>66</v>
      </c>
      <c r="Q35" s="43"/>
    </row>
    <row r="36" spans="1:17" ht="93.75" customHeight="1" x14ac:dyDescent="0.25">
      <c r="A36" s="169"/>
      <c r="B36" s="172"/>
      <c r="C36" s="156" t="s">
        <v>182</v>
      </c>
      <c r="D36" s="157"/>
      <c r="E36" s="158"/>
      <c r="F36" s="74" t="s">
        <v>54</v>
      </c>
      <c r="G36" s="78">
        <v>0</v>
      </c>
      <c r="H36" s="78">
        <v>0</v>
      </c>
      <c r="I36" s="71" t="e">
        <f>H36/G36*100</f>
        <v>#DIV/0!</v>
      </c>
      <c r="J36" s="76" t="e">
        <f>E36/I36*100</f>
        <v>#DIV/0!</v>
      </c>
      <c r="K36" s="102" t="s">
        <v>85</v>
      </c>
      <c r="L36" s="50">
        <v>93.2</v>
      </c>
      <c r="M36" s="68">
        <v>90.8</v>
      </c>
      <c r="N36" s="94">
        <f t="shared" ref="N36:N39" si="2">M36/L36*100</f>
        <v>97.424892703862653</v>
      </c>
      <c r="O36" s="204"/>
      <c r="P36" s="185"/>
      <c r="Q36" s="43"/>
    </row>
    <row r="37" spans="1:17" ht="84" customHeight="1" x14ac:dyDescent="0.25">
      <c r="A37" s="169"/>
      <c r="B37" s="172"/>
      <c r="C37" s="159"/>
      <c r="D37" s="160"/>
      <c r="E37" s="161"/>
      <c r="F37" s="74" t="s">
        <v>53</v>
      </c>
      <c r="G37" s="78">
        <v>0</v>
      </c>
      <c r="H37" s="78">
        <v>0</v>
      </c>
      <c r="I37" s="71" t="e">
        <f>H37/G37*100</f>
        <v>#DIV/0!</v>
      </c>
      <c r="J37" s="76" t="e">
        <f>E37/I37*100</f>
        <v>#DIV/0!</v>
      </c>
      <c r="K37" s="102" t="s">
        <v>84</v>
      </c>
      <c r="L37" s="50">
        <v>93.7</v>
      </c>
      <c r="M37" s="68">
        <v>93.8</v>
      </c>
      <c r="N37" s="94">
        <f t="shared" si="2"/>
        <v>100.10672358591248</v>
      </c>
      <c r="O37" s="204"/>
      <c r="P37" s="185"/>
      <c r="Q37" s="43"/>
    </row>
    <row r="38" spans="1:17" ht="78.75" customHeight="1" x14ac:dyDescent="0.25">
      <c r="A38" s="169"/>
      <c r="B38" s="172"/>
      <c r="C38" s="159"/>
      <c r="D38" s="160"/>
      <c r="E38" s="161"/>
      <c r="F38" s="74" t="s">
        <v>55</v>
      </c>
      <c r="G38" s="78">
        <v>92.6</v>
      </c>
      <c r="H38" s="78">
        <v>92.6</v>
      </c>
      <c r="I38" s="71">
        <f>H38/G38*100</f>
        <v>100</v>
      </c>
      <c r="J38" s="76">
        <f>E38/I38*100</f>
        <v>0</v>
      </c>
      <c r="K38" s="102" t="s">
        <v>83</v>
      </c>
      <c r="L38" s="50">
        <v>5.6</v>
      </c>
      <c r="M38" s="68">
        <v>5.6</v>
      </c>
      <c r="N38" s="57">
        <f t="shared" si="2"/>
        <v>100</v>
      </c>
      <c r="O38" s="204"/>
      <c r="P38" s="185"/>
      <c r="Q38" s="43"/>
    </row>
    <row r="39" spans="1:17" ht="85.5" customHeight="1" x14ac:dyDescent="0.25">
      <c r="A39" s="169"/>
      <c r="B39" s="172"/>
      <c r="C39" s="159"/>
      <c r="D39" s="160"/>
      <c r="E39" s="161"/>
      <c r="F39" s="54" t="s">
        <v>56</v>
      </c>
      <c r="G39" s="78">
        <v>0</v>
      </c>
      <c r="H39" s="78">
        <v>0</v>
      </c>
      <c r="I39" s="71" t="e">
        <f>H39/G39*100</f>
        <v>#DIV/0!</v>
      </c>
      <c r="J39" s="76" t="e">
        <f>E39/I39*100</f>
        <v>#DIV/0!</v>
      </c>
      <c r="K39" s="102" t="s">
        <v>82</v>
      </c>
      <c r="L39" s="50">
        <v>16.899999999999999</v>
      </c>
      <c r="M39" s="68">
        <v>16.899999999999999</v>
      </c>
      <c r="N39" s="57">
        <f t="shared" si="2"/>
        <v>100</v>
      </c>
      <c r="O39" s="204"/>
      <c r="P39" s="185"/>
      <c r="Q39" s="43"/>
    </row>
    <row r="40" spans="1:17" ht="42.75" customHeight="1" thickBot="1" x14ac:dyDescent="0.3">
      <c r="A40" s="170"/>
      <c r="B40" s="173"/>
      <c r="C40" s="162"/>
      <c r="D40" s="163"/>
      <c r="E40" s="164"/>
      <c r="F40" s="80"/>
      <c r="G40" s="81"/>
      <c r="H40" s="81"/>
      <c r="I40" s="81"/>
      <c r="J40" s="82"/>
      <c r="K40" s="177" t="s">
        <v>50</v>
      </c>
      <c r="L40" s="178"/>
      <c r="M40" s="179"/>
      <c r="N40" s="58">
        <f>(N35+N36+N37+N38+N39)/5</f>
        <v>99.506323257955017</v>
      </c>
      <c r="O40" s="205"/>
      <c r="P40" s="186"/>
      <c r="Q40" s="43"/>
    </row>
    <row r="41" spans="1:17" ht="54" customHeight="1" thickBot="1" x14ac:dyDescent="0.3">
      <c r="A41" s="147">
        <v>6</v>
      </c>
      <c r="B41" s="150" t="s">
        <v>206</v>
      </c>
      <c r="C41" s="69">
        <v>1</v>
      </c>
      <c r="D41" s="69">
        <v>1</v>
      </c>
      <c r="E41" s="69">
        <f>D41/C41*100</f>
        <v>100</v>
      </c>
      <c r="F41" s="70" t="s">
        <v>6</v>
      </c>
      <c r="G41" s="71">
        <v>2483.8000000000002</v>
      </c>
      <c r="H41" s="71">
        <v>2286.1999999999998</v>
      </c>
      <c r="I41" s="71">
        <f>H41/G41*100</f>
        <v>92.044448023190256</v>
      </c>
      <c r="J41" s="76">
        <f>E41/I41*100</f>
        <v>108.64316332779286</v>
      </c>
      <c r="K41" s="73" t="s">
        <v>86</v>
      </c>
      <c r="L41" s="50">
        <v>0</v>
      </c>
      <c r="M41" s="50">
        <v>0</v>
      </c>
      <c r="N41" s="60" t="e">
        <f>M41/L41*100</f>
        <v>#DIV/0!</v>
      </c>
      <c r="O41" s="194" t="e">
        <f>N46*J41/100</f>
        <v>#DIV/0!</v>
      </c>
      <c r="P41" s="199" t="s">
        <v>216</v>
      </c>
      <c r="Q41" s="43"/>
    </row>
    <row r="42" spans="1:17" ht="80.25" customHeight="1" x14ac:dyDescent="0.25">
      <c r="A42" s="148"/>
      <c r="B42" s="151"/>
      <c r="C42" s="156" t="s">
        <v>241</v>
      </c>
      <c r="D42" s="157"/>
      <c r="E42" s="158"/>
      <c r="F42" s="74" t="s">
        <v>54</v>
      </c>
      <c r="G42" s="75">
        <v>0</v>
      </c>
      <c r="H42" s="75">
        <v>0</v>
      </c>
      <c r="I42" s="71" t="e">
        <f>H42/G42*100</f>
        <v>#DIV/0!</v>
      </c>
      <c r="J42" s="76" t="e">
        <f>E42/I42*100</f>
        <v>#DIV/0!</v>
      </c>
      <c r="K42" s="103" t="s">
        <v>167</v>
      </c>
      <c r="L42" s="50">
        <v>0</v>
      </c>
      <c r="M42" s="50">
        <v>0</v>
      </c>
      <c r="N42" s="61" t="e">
        <f>M42/L42*100</f>
        <v>#DIV/0!</v>
      </c>
      <c r="O42" s="195"/>
      <c r="P42" s="200"/>
      <c r="Q42" s="43"/>
    </row>
    <row r="43" spans="1:17" ht="86.25" customHeight="1" x14ac:dyDescent="0.25">
      <c r="A43" s="148"/>
      <c r="B43" s="151"/>
      <c r="C43" s="159"/>
      <c r="D43" s="160"/>
      <c r="E43" s="161"/>
      <c r="F43" s="74" t="s">
        <v>53</v>
      </c>
      <c r="G43" s="75">
        <v>2483.8000000000002</v>
      </c>
      <c r="H43" s="75">
        <v>2286.1999999999998</v>
      </c>
      <c r="I43" s="71">
        <f>H43/G43*100</f>
        <v>92.044448023190256</v>
      </c>
      <c r="J43" s="76">
        <f>E43/I43*100</f>
        <v>0</v>
      </c>
      <c r="K43" s="77" t="s">
        <v>168</v>
      </c>
      <c r="L43" s="50">
        <v>0</v>
      </c>
      <c r="M43" s="50">
        <v>0</v>
      </c>
      <c r="N43" s="61" t="e">
        <f>M43/L43*100</f>
        <v>#DIV/0!</v>
      </c>
      <c r="O43" s="195"/>
      <c r="P43" s="200"/>
      <c r="Q43" s="43"/>
    </row>
    <row r="44" spans="1:17" ht="69.75" customHeight="1" x14ac:dyDescent="0.25">
      <c r="A44" s="148"/>
      <c r="B44" s="151"/>
      <c r="C44" s="159"/>
      <c r="D44" s="160"/>
      <c r="E44" s="161"/>
      <c r="F44" s="74" t="s">
        <v>55</v>
      </c>
      <c r="G44" s="75">
        <v>0</v>
      </c>
      <c r="H44" s="75">
        <v>0</v>
      </c>
      <c r="I44" s="71" t="e">
        <f>H44/G44*100</f>
        <v>#DIV/0!</v>
      </c>
      <c r="J44" s="76" t="e">
        <f>E44/I44*100</f>
        <v>#DIV/0!</v>
      </c>
      <c r="K44" s="77"/>
      <c r="L44" s="50"/>
      <c r="M44" s="50"/>
      <c r="N44" s="61"/>
      <c r="O44" s="195"/>
      <c r="P44" s="200"/>
      <c r="Q44" s="43"/>
    </row>
    <row r="45" spans="1:17" ht="85.5" customHeight="1" x14ac:dyDescent="0.25">
      <c r="A45" s="148"/>
      <c r="B45" s="151"/>
      <c r="C45" s="159"/>
      <c r="D45" s="160"/>
      <c r="E45" s="161"/>
      <c r="F45" s="54" t="s">
        <v>56</v>
      </c>
      <c r="G45" s="75">
        <v>0</v>
      </c>
      <c r="H45" s="75">
        <v>0</v>
      </c>
      <c r="I45" s="71" t="e">
        <f>H45/G45*100</f>
        <v>#DIV/0!</v>
      </c>
      <c r="J45" s="76" t="e">
        <f>E45/I45*100</f>
        <v>#DIV/0!</v>
      </c>
      <c r="K45" s="77"/>
      <c r="L45" s="50"/>
      <c r="M45" s="50"/>
      <c r="N45" s="62"/>
      <c r="O45" s="195"/>
      <c r="P45" s="200"/>
      <c r="Q45" s="43"/>
    </row>
    <row r="46" spans="1:17" ht="40.5" customHeight="1" thickBot="1" x14ac:dyDescent="0.3">
      <c r="A46" s="149"/>
      <c r="B46" s="152"/>
      <c r="C46" s="162"/>
      <c r="D46" s="163"/>
      <c r="E46" s="164"/>
      <c r="F46" s="63"/>
      <c r="G46" s="64"/>
      <c r="H46" s="64"/>
      <c r="I46" s="64"/>
      <c r="J46" s="65"/>
      <c r="K46" s="165" t="s">
        <v>50</v>
      </c>
      <c r="L46" s="166"/>
      <c r="M46" s="167"/>
      <c r="N46" s="58" t="e">
        <f>(N41+N42+N43)/3</f>
        <v>#DIV/0!</v>
      </c>
      <c r="O46" s="196"/>
      <c r="P46" s="201"/>
      <c r="Q46" s="43"/>
    </row>
    <row r="47" spans="1:17" ht="72" customHeight="1" x14ac:dyDescent="0.25">
      <c r="A47" s="168">
        <v>7</v>
      </c>
      <c r="B47" s="171" t="s">
        <v>205</v>
      </c>
      <c r="C47" s="69">
        <v>14</v>
      </c>
      <c r="D47" s="69">
        <v>12</v>
      </c>
      <c r="E47" s="84">
        <f>D47/C47*100</f>
        <v>85.714285714285708</v>
      </c>
      <c r="F47" s="70" t="s">
        <v>6</v>
      </c>
      <c r="G47" s="71">
        <v>454.2</v>
      </c>
      <c r="H47" s="71">
        <v>409</v>
      </c>
      <c r="I47" s="71">
        <f>H47/G47*100</f>
        <v>90.048436811977112</v>
      </c>
      <c r="J47" s="85">
        <f>E47/I47*100</f>
        <v>95.186866922808221</v>
      </c>
      <c r="K47" s="104" t="s">
        <v>87</v>
      </c>
      <c r="L47" s="50">
        <v>102</v>
      </c>
      <c r="M47" s="140">
        <v>111</v>
      </c>
      <c r="N47" s="66">
        <f>M47/L47*100</f>
        <v>108.8235294117647</v>
      </c>
      <c r="O47" s="181">
        <f>N56*J47/100</f>
        <v>84.335181566565367</v>
      </c>
      <c r="P47" s="184" t="s">
        <v>217</v>
      </c>
      <c r="Q47" s="43"/>
    </row>
    <row r="48" spans="1:17" ht="82.5" customHeight="1" x14ac:dyDescent="0.25">
      <c r="A48" s="169"/>
      <c r="B48" s="172"/>
      <c r="C48" s="156" t="s">
        <v>240</v>
      </c>
      <c r="D48" s="157"/>
      <c r="E48" s="158"/>
      <c r="F48" s="74" t="s">
        <v>54</v>
      </c>
      <c r="G48" s="78">
        <v>0</v>
      </c>
      <c r="H48" s="78">
        <v>0</v>
      </c>
      <c r="I48" s="71" t="e">
        <f>H48/G48*100</f>
        <v>#DIV/0!</v>
      </c>
      <c r="J48" s="76" t="e">
        <f>E48/I48*100</f>
        <v>#DIV/0!</v>
      </c>
      <c r="K48" s="105" t="s">
        <v>88</v>
      </c>
      <c r="L48" s="50">
        <v>104.6</v>
      </c>
      <c r="M48" s="140">
        <v>94</v>
      </c>
      <c r="N48" s="66">
        <f t="shared" ref="N48:N54" si="3">M48/L48*100</f>
        <v>89.866156787762904</v>
      </c>
      <c r="O48" s="182"/>
      <c r="P48" s="185"/>
      <c r="Q48" s="43"/>
    </row>
    <row r="49" spans="1:17" ht="71.25" customHeight="1" x14ac:dyDescent="0.25">
      <c r="A49" s="169"/>
      <c r="B49" s="172"/>
      <c r="C49" s="159"/>
      <c r="D49" s="160"/>
      <c r="E49" s="161"/>
      <c r="F49" s="74" t="s">
        <v>53</v>
      </c>
      <c r="G49" s="78">
        <v>454.2</v>
      </c>
      <c r="H49" s="78">
        <v>409</v>
      </c>
      <c r="I49" s="71">
        <f>H49/G49*100</f>
        <v>90.048436811977112</v>
      </c>
      <c r="J49" s="76">
        <f>E49/I49*100</f>
        <v>0</v>
      </c>
      <c r="K49" s="105" t="s">
        <v>89</v>
      </c>
      <c r="L49" s="50">
        <v>103.4</v>
      </c>
      <c r="M49" s="140">
        <v>106</v>
      </c>
      <c r="N49" s="66">
        <f t="shared" si="3"/>
        <v>102.51450676982591</v>
      </c>
      <c r="O49" s="182"/>
      <c r="P49" s="185"/>
      <c r="Q49" s="43"/>
    </row>
    <row r="50" spans="1:17" ht="87.75" customHeight="1" x14ac:dyDescent="0.25">
      <c r="A50" s="169"/>
      <c r="B50" s="172"/>
      <c r="C50" s="159"/>
      <c r="D50" s="160"/>
      <c r="E50" s="161"/>
      <c r="F50" s="74" t="s">
        <v>55</v>
      </c>
      <c r="G50" s="78">
        <v>0</v>
      </c>
      <c r="H50" s="78">
        <v>0</v>
      </c>
      <c r="I50" s="71" t="e">
        <f>H50/G50*100</f>
        <v>#DIV/0!</v>
      </c>
      <c r="J50" s="76" t="e">
        <f>E50/I50*100</f>
        <v>#DIV/0!</v>
      </c>
      <c r="K50" s="105" t="s">
        <v>90</v>
      </c>
      <c r="L50" s="50">
        <v>278</v>
      </c>
      <c r="M50" s="140">
        <v>106</v>
      </c>
      <c r="N50" s="66">
        <f t="shared" si="3"/>
        <v>38.129496402877699</v>
      </c>
      <c r="O50" s="182"/>
      <c r="P50" s="185"/>
      <c r="Q50" s="43"/>
    </row>
    <row r="51" spans="1:17" ht="89.25" customHeight="1" x14ac:dyDescent="0.25">
      <c r="A51" s="169"/>
      <c r="B51" s="172"/>
      <c r="C51" s="159"/>
      <c r="D51" s="160"/>
      <c r="E51" s="161"/>
      <c r="F51" s="54" t="s">
        <v>56</v>
      </c>
      <c r="G51" s="78"/>
      <c r="H51" s="78"/>
      <c r="I51" s="71" t="e">
        <f>H51/G51*100</f>
        <v>#DIV/0!</v>
      </c>
      <c r="J51" s="76" t="e">
        <f>E51/I51*100</f>
        <v>#DIV/0!</v>
      </c>
      <c r="K51" s="105" t="s">
        <v>91</v>
      </c>
      <c r="L51" s="50">
        <v>26.5</v>
      </c>
      <c r="M51" s="140">
        <v>11.5</v>
      </c>
      <c r="N51" s="66">
        <f t="shared" si="3"/>
        <v>43.39622641509434</v>
      </c>
      <c r="O51" s="182"/>
      <c r="P51" s="185"/>
      <c r="Q51" s="43"/>
    </row>
    <row r="52" spans="1:17" ht="78.75" x14ac:dyDescent="0.25">
      <c r="A52" s="169"/>
      <c r="B52" s="172"/>
      <c r="C52" s="159"/>
      <c r="D52" s="160"/>
      <c r="E52" s="161"/>
      <c r="F52" s="86"/>
      <c r="G52" s="87"/>
      <c r="H52" s="87"/>
      <c r="I52" s="87"/>
      <c r="J52" s="88"/>
      <c r="K52" s="106" t="s">
        <v>92</v>
      </c>
      <c r="L52" s="89">
        <v>25991</v>
      </c>
      <c r="M52" s="89">
        <v>26804</v>
      </c>
      <c r="N52" s="66">
        <f t="shared" si="3"/>
        <v>103.1280058481782</v>
      </c>
      <c r="O52" s="182"/>
      <c r="P52" s="185"/>
      <c r="Q52" s="43"/>
    </row>
    <row r="53" spans="1:17" ht="47.25" customHeight="1" x14ac:dyDescent="0.25">
      <c r="A53" s="169"/>
      <c r="B53" s="172"/>
      <c r="C53" s="159"/>
      <c r="D53" s="160"/>
      <c r="E53" s="161"/>
      <c r="F53" s="90"/>
      <c r="G53" s="91"/>
      <c r="H53" s="91"/>
      <c r="I53" s="91"/>
      <c r="J53" s="92"/>
      <c r="K53" s="104" t="s">
        <v>93</v>
      </c>
      <c r="L53" s="89">
        <v>104</v>
      </c>
      <c r="M53" s="89">
        <v>116</v>
      </c>
      <c r="N53" s="66">
        <f t="shared" si="3"/>
        <v>111.53846153846155</v>
      </c>
      <c r="O53" s="182"/>
      <c r="P53" s="185"/>
      <c r="Q53" s="43"/>
    </row>
    <row r="54" spans="1:17" ht="60.75" customHeight="1" x14ac:dyDescent="0.25">
      <c r="A54" s="169"/>
      <c r="B54" s="172"/>
      <c r="C54" s="159"/>
      <c r="D54" s="160"/>
      <c r="E54" s="161"/>
      <c r="F54" s="90"/>
      <c r="G54" s="91"/>
      <c r="H54" s="91"/>
      <c r="I54" s="91"/>
      <c r="J54" s="92"/>
      <c r="K54" s="104" t="s">
        <v>173</v>
      </c>
      <c r="L54" s="89">
        <v>89</v>
      </c>
      <c r="M54" s="89">
        <v>89</v>
      </c>
      <c r="N54" s="66">
        <f t="shared" si="3"/>
        <v>100</v>
      </c>
      <c r="O54" s="182"/>
      <c r="P54" s="185"/>
      <c r="Q54" s="43"/>
    </row>
    <row r="55" spans="1:17" ht="78.75" x14ac:dyDescent="0.25">
      <c r="A55" s="169"/>
      <c r="B55" s="172"/>
      <c r="C55" s="159"/>
      <c r="D55" s="160"/>
      <c r="E55" s="161"/>
      <c r="F55" s="90"/>
      <c r="G55" s="91"/>
      <c r="H55" s="91"/>
      <c r="I55" s="91"/>
      <c r="J55" s="92"/>
      <c r="K55" s="104" t="s">
        <v>174</v>
      </c>
      <c r="L55" s="89">
        <v>10</v>
      </c>
      <c r="M55" s="89">
        <v>10</v>
      </c>
      <c r="N55" s="107">
        <f>M55/L55*100</f>
        <v>100</v>
      </c>
      <c r="O55" s="182"/>
      <c r="P55" s="185"/>
      <c r="Q55" s="43"/>
    </row>
    <row r="56" spans="1:17" ht="30.75" customHeight="1" thickBot="1" x14ac:dyDescent="0.3">
      <c r="A56" s="170"/>
      <c r="B56" s="173"/>
      <c r="C56" s="162"/>
      <c r="D56" s="163"/>
      <c r="E56" s="164"/>
      <c r="F56" s="80"/>
      <c r="G56" s="81"/>
      <c r="H56" s="81"/>
      <c r="I56" s="81"/>
      <c r="J56" s="82"/>
      <c r="K56" s="177" t="s">
        <v>50</v>
      </c>
      <c r="L56" s="178"/>
      <c r="M56" s="179"/>
      <c r="N56" s="58">
        <f>(N47+N48+N49+N50+N51+N52+N53+N54+N55)/9</f>
        <v>88.599598130440597</v>
      </c>
      <c r="O56" s="183"/>
      <c r="P56" s="186"/>
      <c r="Q56" s="43"/>
    </row>
    <row r="57" spans="1:17" ht="54" customHeight="1" x14ac:dyDescent="0.25">
      <c r="A57" s="168">
        <v>8</v>
      </c>
      <c r="B57" s="171" t="s">
        <v>238</v>
      </c>
      <c r="C57" s="69">
        <v>8</v>
      </c>
      <c r="D57" s="69">
        <v>8</v>
      </c>
      <c r="E57" s="84">
        <f>D57/C57*100</f>
        <v>100</v>
      </c>
      <c r="F57" s="70" t="s">
        <v>6</v>
      </c>
      <c r="G57" s="71">
        <v>5104.3</v>
      </c>
      <c r="H57" s="71">
        <v>5104.3</v>
      </c>
      <c r="I57" s="71">
        <f>H57/G57*100</f>
        <v>100</v>
      </c>
      <c r="J57" s="85">
        <f>E57/I57*100</f>
        <v>100</v>
      </c>
      <c r="K57" s="73" t="s">
        <v>183</v>
      </c>
      <c r="L57" s="108">
        <v>4735</v>
      </c>
      <c r="M57" s="68">
        <v>4735</v>
      </c>
      <c r="N57" s="66">
        <f>M57/L57*100</f>
        <v>100</v>
      </c>
      <c r="O57" s="181">
        <f>N61*J57/100</f>
        <v>56.942267502612324</v>
      </c>
      <c r="P57" s="184" t="s">
        <v>178</v>
      </c>
      <c r="Q57" s="43"/>
    </row>
    <row r="58" spans="1:17" ht="80.25" customHeight="1" x14ac:dyDescent="0.25">
      <c r="A58" s="169"/>
      <c r="B58" s="172"/>
      <c r="C58" s="159" t="s">
        <v>239</v>
      </c>
      <c r="D58" s="160"/>
      <c r="E58" s="161"/>
      <c r="F58" s="74" t="s">
        <v>53</v>
      </c>
      <c r="G58" s="78"/>
      <c r="H58" s="78"/>
      <c r="I58" s="71" t="e">
        <f>H58/G58*100</f>
        <v>#DIV/0!</v>
      </c>
      <c r="J58" s="76" t="e">
        <f>E58/I58*100</f>
        <v>#DIV/0!</v>
      </c>
      <c r="K58" s="109" t="s">
        <v>184</v>
      </c>
      <c r="L58" s="50">
        <v>2</v>
      </c>
      <c r="M58" s="68">
        <v>2</v>
      </c>
      <c r="N58" s="66">
        <f t="shared" ref="N58:N60" si="4">M58/L58*100</f>
        <v>100</v>
      </c>
      <c r="O58" s="182"/>
      <c r="P58" s="185"/>
      <c r="Q58" s="43"/>
    </row>
    <row r="59" spans="1:17" ht="77.25" customHeight="1" x14ac:dyDescent="0.25">
      <c r="A59" s="169"/>
      <c r="B59" s="172"/>
      <c r="C59" s="159"/>
      <c r="D59" s="160"/>
      <c r="E59" s="161"/>
      <c r="F59" s="74" t="s">
        <v>55</v>
      </c>
      <c r="G59" s="78">
        <v>5104.3</v>
      </c>
      <c r="H59" s="78">
        <v>5104.3</v>
      </c>
      <c r="I59" s="71">
        <f>H59/G59*100</f>
        <v>100</v>
      </c>
      <c r="J59" s="76">
        <f>E59/I59*100</f>
        <v>0</v>
      </c>
      <c r="K59" s="109" t="s">
        <v>185</v>
      </c>
      <c r="L59" s="50">
        <v>2.9</v>
      </c>
      <c r="M59" s="68">
        <v>0.3</v>
      </c>
      <c r="N59" s="94">
        <f t="shared" si="4"/>
        <v>10.344827586206897</v>
      </c>
      <c r="O59" s="182"/>
      <c r="P59" s="185"/>
      <c r="Q59" s="43"/>
    </row>
    <row r="60" spans="1:17" ht="85.5" customHeight="1" x14ac:dyDescent="0.25">
      <c r="A60" s="169"/>
      <c r="B60" s="172"/>
      <c r="C60" s="159"/>
      <c r="D60" s="160"/>
      <c r="E60" s="161"/>
      <c r="F60" s="54" t="s">
        <v>56</v>
      </c>
      <c r="G60" s="78">
        <v>0</v>
      </c>
      <c r="H60" s="78">
        <v>0</v>
      </c>
      <c r="I60" s="71" t="e">
        <f>H60/G60*100</f>
        <v>#DIV/0!</v>
      </c>
      <c r="J60" s="76" t="e">
        <f>E60/I60*100</f>
        <v>#DIV/0!</v>
      </c>
      <c r="K60" s="109" t="s">
        <v>186</v>
      </c>
      <c r="L60" s="50">
        <v>6.6</v>
      </c>
      <c r="M60" s="68">
        <v>1.1499999999999999</v>
      </c>
      <c r="N60" s="66">
        <f t="shared" si="4"/>
        <v>17.424242424242422</v>
      </c>
      <c r="O60" s="182"/>
      <c r="P60" s="185"/>
      <c r="Q60" s="43"/>
    </row>
    <row r="61" spans="1:17" ht="30.75" customHeight="1" thickBot="1" x14ac:dyDescent="0.3">
      <c r="A61" s="170"/>
      <c r="B61" s="173"/>
      <c r="C61" s="162"/>
      <c r="D61" s="163"/>
      <c r="E61" s="164"/>
      <c r="F61" s="80"/>
      <c r="G61" s="81"/>
      <c r="H61" s="81"/>
      <c r="I61" s="81"/>
      <c r="J61" s="82"/>
      <c r="K61" s="177" t="s">
        <v>50</v>
      </c>
      <c r="L61" s="178"/>
      <c r="M61" s="179"/>
      <c r="N61" s="58">
        <f>(N57+N58+N59+N60)/4</f>
        <v>56.942267502612324</v>
      </c>
      <c r="O61" s="183"/>
      <c r="P61" s="186"/>
      <c r="Q61" s="43"/>
    </row>
    <row r="62" spans="1:17" ht="64.5" customHeight="1" x14ac:dyDescent="0.25">
      <c r="A62" s="147">
        <v>9</v>
      </c>
      <c r="B62" s="150" t="s">
        <v>204</v>
      </c>
      <c r="C62" s="69">
        <v>3</v>
      </c>
      <c r="D62" s="69">
        <v>2</v>
      </c>
      <c r="E62" s="84">
        <f>D62/C62*100</f>
        <v>66.666666666666657</v>
      </c>
      <c r="F62" s="70" t="s">
        <v>6</v>
      </c>
      <c r="G62" s="71">
        <f>G63+G64+G65+G66</f>
        <v>0</v>
      </c>
      <c r="H62" s="71">
        <f>H63+H64+H65+H66</f>
        <v>0</v>
      </c>
      <c r="I62" s="71" t="e">
        <f>H62/G62*100</f>
        <v>#DIV/0!</v>
      </c>
      <c r="J62" s="110" t="e">
        <f>E62/I62*100</f>
        <v>#DIV/0!</v>
      </c>
      <c r="K62" s="111" t="s">
        <v>164</v>
      </c>
      <c r="L62" s="112">
        <v>0.25</v>
      </c>
      <c r="M62" s="113">
        <v>0.25</v>
      </c>
      <c r="N62" s="60">
        <f>M62/L62*100</f>
        <v>100</v>
      </c>
      <c r="O62" s="194" t="e">
        <f>N67*J62/100</f>
        <v>#DIV/0!</v>
      </c>
      <c r="P62" s="199" t="s">
        <v>116</v>
      </c>
      <c r="Q62" s="43"/>
    </row>
    <row r="63" spans="1:17" ht="80.25" customHeight="1" x14ac:dyDescent="0.25">
      <c r="A63" s="148"/>
      <c r="B63" s="151"/>
      <c r="C63" s="156" t="s">
        <v>237</v>
      </c>
      <c r="D63" s="157"/>
      <c r="E63" s="158"/>
      <c r="F63" s="74" t="s">
        <v>54</v>
      </c>
      <c r="G63" s="75">
        <v>0</v>
      </c>
      <c r="H63" s="75">
        <v>0</v>
      </c>
      <c r="I63" s="71" t="e">
        <f>H63/G63*100</f>
        <v>#DIV/0!</v>
      </c>
      <c r="J63" s="114" t="e">
        <f>E63/I63*100</f>
        <v>#DIV/0!</v>
      </c>
      <c r="K63" s="111" t="s">
        <v>165</v>
      </c>
      <c r="L63" s="113">
        <v>100</v>
      </c>
      <c r="M63" s="113">
        <v>100</v>
      </c>
      <c r="N63" s="62">
        <f t="shared" ref="N63" si="5">M63/L63*100</f>
        <v>100</v>
      </c>
      <c r="O63" s="195"/>
      <c r="P63" s="200"/>
      <c r="Q63" s="43"/>
    </row>
    <row r="64" spans="1:17" ht="69.75" customHeight="1" x14ac:dyDescent="0.25">
      <c r="A64" s="148"/>
      <c r="B64" s="151"/>
      <c r="C64" s="159"/>
      <c r="D64" s="160"/>
      <c r="E64" s="161"/>
      <c r="F64" s="74" t="s">
        <v>53</v>
      </c>
      <c r="G64" s="75">
        <v>0</v>
      </c>
      <c r="H64" s="75">
        <v>0</v>
      </c>
      <c r="I64" s="71" t="e">
        <f>H64/G64*100</f>
        <v>#DIV/0!</v>
      </c>
      <c r="J64" s="114" t="e">
        <f>E64/I64*100</f>
        <v>#DIV/0!</v>
      </c>
      <c r="K64" s="111" t="s">
        <v>166</v>
      </c>
      <c r="L64" s="115">
        <v>0</v>
      </c>
      <c r="M64" s="115">
        <v>0</v>
      </c>
      <c r="N64" s="62">
        <v>100</v>
      </c>
      <c r="O64" s="195"/>
      <c r="P64" s="200"/>
      <c r="Q64" s="43"/>
    </row>
    <row r="65" spans="1:17" ht="66" customHeight="1" x14ac:dyDescent="0.25">
      <c r="A65" s="148"/>
      <c r="B65" s="151"/>
      <c r="C65" s="159"/>
      <c r="D65" s="160"/>
      <c r="E65" s="161"/>
      <c r="F65" s="74" t="s">
        <v>55</v>
      </c>
      <c r="G65" s="75">
        <v>0</v>
      </c>
      <c r="H65" s="75">
        <v>0</v>
      </c>
      <c r="I65" s="71" t="e">
        <f>H65/G65*100</f>
        <v>#DIV/0!</v>
      </c>
      <c r="J65" s="114" t="e">
        <f>E65/I65*100</f>
        <v>#DIV/0!</v>
      </c>
      <c r="K65" s="111"/>
      <c r="L65" s="115"/>
      <c r="M65" s="115"/>
      <c r="N65" s="62"/>
      <c r="O65" s="195"/>
      <c r="P65" s="200"/>
      <c r="Q65" s="43"/>
    </row>
    <row r="66" spans="1:17" ht="87" customHeight="1" x14ac:dyDescent="0.25">
      <c r="A66" s="148"/>
      <c r="B66" s="151"/>
      <c r="C66" s="159"/>
      <c r="D66" s="160"/>
      <c r="E66" s="161"/>
      <c r="F66" s="54" t="s">
        <v>56</v>
      </c>
      <c r="G66" s="75">
        <v>0</v>
      </c>
      <c r="H66" s="75">
        <v>0</v>
      </c>
      <c r="I66" s="71" t="e">
        <f>H66/G66*100</f>
        <v>#DIV/0!</v>
      </c>
      <c r="J66" s="114" t="e">
        <f>E66/I66*100</f>
        <v>#DIV/0!</v>
      </c>
      <c r="K66" s="111"/>
      <c r="L66" s="50"/>
      <c r="M66" s="50"/>
      <c r="N66" s="62"/>
      <c r="O66" s="195"/>
      <c r="P66" s="200"/>
      <c r="Q66" s="43"/>
    </row>
    <row r="67" spans="1:17" ht="28.5" customHeight="1" thickBot="1" x14ac:dyDescent="0.3">
      <c r="A67" s="149"/>
      <c r="B67" s="152"/>
      <c r="C67" s="162"/>
      <c r="D67" s="163"/>
      <c r="E67" s="164"/>
      <c r="F67" s="63"/>
      <c r="G67" s="64"/>
      <c r="H67" s="64"/>
      <c r="I67" s="64"/>
      <c r="J67" s="65"/>
      <c r="K67" s="202" t="s">
        <v>50</v>
      </c>
      <c r="L67" s="166"/>
      <c r="M67" s="167"/>
      <c r="N67" s="58">
        <f>(N63+N64+N62)/3</f>
        <v>100</v>
      </c>
      <c r="O67" s="196"/>
      <c r="P67" s="201"/>
      <c r="Q67" s="43"/>
    </row>
    <row r="68" spans="1:17" ht="112.5" customHeight="1" x14ac:dyDescent="0.25">
      <c r="A68" s="168">
        <v>10</v>
      </c>
      <c r="B68" s="171" t="s">
        <v>203</v>
      </c>
      <c r="C68" s="69">
        <v>14</v>
      </c>
      <c r="D68" s="69">
        <v>13</v>
      </c>
      <c r="E68" s="84">
        <f>D68/C68*100</f>
        <v>92.857142857142861</v>
      </c>
      <c r="F68" s="70" t="s">
        <v>6</v>
      </c>
      <c r="G68" s="71">
        <v>6644.5</v>
      </c>
      <c r="H68" s="71">
        <v>6599.7</v>
      </c>
      <c r="I68" s="71">
        <f>H68/G68*100</f>
        <v>99.325758145834897</v>
      </c>
      <c r="J68" s="85">
        <f>E68/I68*100</f>
        <v>93.487474538885976</v>
      </c>
      <c r="K68" s="116" t="s">
        <v>103</v>
      </c>
      <c r="L68" s="117">
        <v>90</v>
      </c>
      <c r="M68" s="118">
        <v>81.8</v>
      </c>
      <c r="N68" s="66">
        <f>M68/L68*100</f>
        <v>90.888888888888886</v>
      </c>
      <c r="O68" s="181">
        <f>N79*J68/100</f>
        <v>92.373179387816435</v>
      </c>
      <c r="P68" s="184" t="s">
        <v>66</v>
      </c>
      <c r="Q68" s="43"/>
    </row>
    <row r="69" spans="1:17" ht="81" customHeight="1" x14ac:dyDescent="0.25">
      <c r="A69" s="169"/>
      <c r="B69" s="172"/>
      <c r="C69" s="197" t="s">
        <v>115</v>
      </c>
      <c r="D69" s="197"/>
      <c r="E69" s="197"/>
      <c r="F69" s="74" t="s">
        <v>54</v>
      </c>
      <c r="G69" s="78">
        <v>0</v>
      </c>
      <c r="H69" s="78">
        <v>0</v>
      </c>
      <c r="I69" s="71" t="e">
        <f>H69/G69*100</f>
        <v>#DIV/0!</v>
      </c>
      <c r="J69" s="76" t="e">
        <f>E69/I69*100</f>
        <v>#DIV/0!</v>
      </c>
      <c r="K69" s="116" t="s">
        <v>104</v>
      </c>
      <c r="L69" s="119" t="s">
        <v>114</v>
      </c>
      <c r="M69" s="68">
        <v>5.2</v>
      </c>
      <c r="N69" s="57">
        <v>96</v>
      </c>
      <c r="O69" s="182"/>
      <c r="P69" s="185"/>
      <c r="Q69" s="43"/>
    </row>
    <row r="70" spans="1:17" ht="72.75" customHeight="1" x14ac:dyDescent="0.25">
      <c r="A70" s="169"/>
      <c r="B70" s="172"/>
      <c r="C70" s="197"/>
      <c r="D70" s="197"/>
      <c r="E70" s="197"/>
      <c r="F70" s="74" t="s">
        <v>53</v>
      </c>
      <c r="G70" s="78">
        <v>250.9</v>
      </c>
      <c r="H70" s="78">
        <v>250.9</v>
      </c>
      <c r="I70" s="71">
        <f>H70/G70*100</f>
        <v>100</v>
      </c>
      <c r="J70" s="76">
        <f>E70/I70*100</f>
        <v>0</v>
      </c>
      <c r="K70" s="116" t="s">
        <v>105</v>
      </c>
      <c r="L70" s="119" t="s">
        <v>114</v>
      </c>
      <c r="M70" s="68">
        <v>4.2</v>
      </c>
      <c r="N70" s="57">
        <v>100</v>
      </c>
      <c r="O70" s="182"/>
      <c r="P70" s="185"/>
      <c r="Q70" s="43"/>
    </row>
    <row r="71" spans="1:17" ht="72.75" customHeight="1" x14ac:dyDescent="0.25">
      <c r="A71" s="169"/>
      <c r="B71" s="172"/>
      <c r="C71" s="197"/>
      <c r="D71" s="197"/>
      <c r="E71" s="197"/>
      <c r="F71" s="74" t="s">
        <v>55</v>
      </c>
      <c r="G71" s="78">
        <v>6393.6</v>
      </c>
      <c r="H71" s="78">
        <v>6348.8</v>
      </c>
      <c r="I71" s="71">
        <f>H71/G71*100</f>
        <v>99.299299299299292</v>
      </c>
      <c r="J71" s="76">
        <f>E71/I71*100</f>
        <v>0</v>
      </c>
      <c r="K71" s="116" t="s">
        <v>106</v>
      </c>
      <c r="L71" s="119" t="s">
        <v>101</v>
      </c>
      <c r="M71" s="68" t="s">
        <v>101</v>
      </c>
      <c r="N71" s="57">
        <v>100</v>
      </c>
      <c r="O71" s="182"/>
      <c r="P71" s="185"/>
      <c r="Q71" s="43"/>
    </row>
    <row r="72" spans="1:17" ht="96.75" customHeight="1" x14ac:dyDescent="0.25">
      <c r="A72" s="169"/>
      <c r="B72" s="172"/>
      <c r="C72" s="197"/>
      <c r="D72" s="197"/>
      <c r="E72" s="197"/>
      <c r="F72" s="54" t="s">
        <v>56</v>
      </c>
      <c r="G72" s="78">
        <v>0</v>
      </c>
      <c r="H72" s="78">
        <v>0</v>
      </c>
      <c r="I72" s="71" t="e">
        <f>H72/G72*100</f>
        <v>#DIV/0!</v>
      </c>
      <c r="J72" s="76" t="e">
        <f>E72/I72*100</f>
        <v>#DIV/0!</v>
      </c>
      <c r="K72" s="120" t="s">
        <v>107</v>
      </c>
      <c r="L72" s="119" t="s">
        <v>101</v>
      </c>
      <c r="M72" s="68" t="s">
        <v>101</v>
      </c>
      <c r="N72" s="57">
        <v>100</v>
      </c>
      <c r="O72" s="182"/>
      <c r="P72" s="185"/>
      <c r="Q72" s="43"/>
    </row>
    <row r="73" spans="1:17" ht="94.5" x14ac:dyDescent="0.25">
      <c r="A73" s="169"/>
      <c r="B73" s="172"/>
      <c r="C73" s="197"/>
      <c r="D73" s="197"/>
      <c r="E73" s="197"/>
      <c r="F73" s="86"/>
      <c r="G73" s="87"/>
      <c r="H73" s="87"/>
      <c r="I73" s="87"/>
      <c r="J73" s="87"/>
      <c r="K73" s="116" t="s">
        <v>108</v>
      </c>
      <c r="L73" s="121">
        <v>0</v>
      </c>
      <c r="M73" s="89">
        <v>0</v>
      </c>
      <c r="N73" s="57">
        <v>100</v>
      </c>
      <c r="O73" s="182"/>
      <c r="P73" s="185"/>
      <c r="Q73" s="43"/>
    </row>
    <row r="74" spans="1:17" ht="65.25" customHeight="1" x14ac:dyDescent="0.25">
      <c r="A74" s="169"/>
      <c r="B74" s="172"/>
      <c r="C74" s="197"/>
      <c r="D74" s="197"/>
      <c r="E74" s="197"/>
      <c r="F74" s="90"/>
      <c r="G74" s="91"/>
      <c r="H74" s="91"/>
      <c r="I74" s="91"/>
      <c r="J74" s="91"/>
      <c r="K74" s="116" t="s">
        <v>109</v>
      </c>
      <c r="L74" s="121">
        <v>0</v>
      </c>
      <c r="M74" s="89">
        <v>0</v>
      </c>
      <c r="N74" s="57">
        <v>100</v>
      </c>
      <c r="O74" s="182"/>
      <c r="P74" s="185"/>
      <c r="Q74" s="43"/>
    </row>
    <row r="75" spans="1:17" ht="78.75" x14ac:dyDescent="0.25">
      <c r="A75" s="169"/>
      <c r="B75" s="172"/>
      <c r="C75" s="197"/>
      <c r="D75" s="197"/>
      <c r="E75" s="197"/>
      <c r="F75" s="90"/>
      <c r="G75" s="91"/>
      <c r="H75" s="91"/>
      <c r="I75" s="91"/>
      <c r="J75" s="91"/>
      <c r="K75" s="116" t="s">
        <v>110</v>
      </c>
      <c r="L75" s="121" t="s">
        <v>101</v>
      </c>
      <c r="M75" s="89" t="s">
        <v>101</v>
      </c>
      <c r="N75" s="57">
        <v>100</v>
      </c>
      <c r="O75" s="182"/>
      <c r="P75" s="185"/>
      <c r="Q75" s="43"/>
    </row>
    <row r="76" spans="1:17" ht="63" x14ac:dyDescent="0.25">
      <c r="A76" s="169"/>
      <c r="B76" s="172"/>
      <c r="C76" s="197"/>
      <c r="D76" s="197"/>
      <c r="E76" s="197"/>
      <c r="F76" s="90"/>
      <c r="G76" s="91"/>
      <c r="H76" s="91"/>
      <c r="I76" s="91"/>
      <c r="J76" s="91"/>
      <c r="K76" s="116" t="s">
        <v>111</v>
      </c>
      <c r="L76" s="122" t="s">
        <v>102</v>
      </c>
      <c r="M76" s="89">
        <v>52</v>
      </c>
      <c r="N76" s="57">
        <v>100</v>
      </c>
      <c r="O76" s="182"/>
      <c r="P76" s="185"/>
      <c r="Q76" s="43"/>
    </row>
    <row r="77" spans="1:17" ht="82.5" customHeight="1" x14ac:dyDescent="0.25">
      <c r="A77" s="169"/>
      <c r="B77" s="172"/>
      <c r="C77" s="197"/>
      <c r="D77" s="197"/>
      <c r="E77" s="197"/>
      <c r="F77" s="90"/>
      <c r="G77" s="91"/>
      <c r="H77" s="91"/>
      <c r="I77" s="91"/>
      <c r="J77" s="91"/>
      <c r="K77" s="116" t="s">
        <v>112</v>
      </c>
      <c r="L77" s="121" t="s">
        <v>101</v>
      </c>
      <c r="M77" s="89" t="s">
        <v>101</v>
      </c>
      <c r="N77" s="57">
        <v>100</v>
      </c>
      <c r="O77" s="182"/>
      <c r="P77" s="185"/>
      <c r="Q77" s="43"/>
    </row>
    <row r="78" spans="1:17" ht="110.25" x14ac:dyDescent="0.25">
      <c r="A78" s="169"/>
      <c r="B78" s="172"/>
      <c r="C78" s="197"/>
      <c r="D78" s="197"/>
      <c r="E78" s="197"/>
      <c r="F78" s="90"/>
      <c r="G78" s="91"/>
      <c r="H78" s="91"/>
      <c r="I78" s="91"/>
      <c r="J78" s="91"/>
      <c r="K78" s="123" t="s">
        <v>113</v>
      </c>
      <c r="L78" s="121" t="s">
        <v>101</v>
      </c>
      <c r="M78" s="89" t="s">
        <v>101</v>
      </c>
      <c r="N78" s="57">
        <v>100</v>
      </c>
      <c r="O78" s="182"/>
      <c r="P78" s="185"/>
      <c r="Q78" s="43"/>
    </row>
    <row r="79" spans="1:17" ht="40.5" customHeight="1" thickBot="1" x14ac:dyDescent="0.3">
      <c r="A79" s="170"/>
      <c r="B79" s="173"/>
      <c r="C79" s="197"/>
      <c r="D79" s="197"/>
      <c r="E79" s="197"/>
      <c r="F79" s="80"/>
      <c r="G79" s="81"/>
      <c r="H79" s="81"/>
      <c r="I79" s="81"/>
      <c r="J79" s="82"/>
      <c r="K79" s="198" t="s">
        <v>50</v>
      </c>
      <c r="L79" s="178"/>
      <c r="M79" s="179"/>
      <c r="N79" s="58">
        <f>(N68+N69+N70+N71+N72+N73+N74+N75+N76+N77+N78)/11</f>
        <v>98.808080808080817</v>
      </c>
      <c r="O79" s="183"/>
      <c r="P79" s="186"/>
      <c r="Q79" s="43"/>
    </row>
    <row r="80" spans="1:17" ht="68.25" customHeight="1" x14ac:dyDescent="0.25">
      <c r="A80" s="168">
        <v>11</v>
      </c>
      <c r="B80" s="171" t="s">
        <v>202</v>
      </c>
      <c r="C80" s="69">
        <v>11</v>
      </c>
      <c r="D80" s="69">
        <v>11</v>
      </c>
      <c r="E80" s="84">
        <f>D80/C80*100</f>
        <v>100</v>
      </c>
      <c r="F80" s="70" t="s">
        <v>6</v>
      </c>
      <c r="G80" s="71">
        <f>G81+G82+G83+G84</f>
        <v>1</v>
      </c>
      <c r="H80" s="71">
        <f>H81+H82+H83+H84</f>
        <v>0</v>
      </c>
      <c r="I80" s="71">
        <f>H80/G80*100</f>
        <v>0</v>
      </c>
      <c r="J80" s="76" t="e">
        <f>E80/I80*100</f>
        <v>#DIV/0!</v>
      </c>
      <c r="K80" s="73" t="s">
        <v>95</v>
      </c>
      <c r="L80" s="50">
        <v>136</v>
      </c>
      <c r="M80" s="68">
        <v>136</v>
      </c>
      <c r="N80" s="94">
        <f>M80/L80*100</f>
        <v>100</v>
      </c>
      <c r="O80" s="191" t="e">
        <f>N88*J80/100</f>
        <v>#DIV/0!</v>
      </c>
      <c r="P80" s="144" t="s">
        <v>116</v>
      </c>
      <c r="Q80" s="43"/>
    </row>
    <row r="81" spans="1:17" ht="82.5" customHeight="1" x14ac:dyDescent="0.25">
      <c r="A81" s="169"/>
      <c r="B81" s="172"/>
      <c r="C81" s="156" t="s">
        <v>228</v>
      </c>
      <c r="D81" s="157"/>
      <c r="E81" s="158"/>
      <c r="F81" s="74" t="s">
        <v>54</v>
      </c>
      <c r="G81" s="78"/>
      <c r="H81" s="78"/>
      <c r="I81" s="71" t="e">
        <f>H81/G81*100</f>
        <v>#DIV/0!</v>
      </c>
      <c r="J81" s="76" t="e">
        <f>E81/I81*100</f>
        <v>#DIV/0!</v>
      </c>
      <c r="K81" s="79" t="s">
        <v>58</v>
      </c>
      <c r="L81" s="50">
        <v>5</v>
      </c>
      <c r="M81" s="68">
        <v>5</v>
      </c>
      <c r="N81" s="94">
        <f t="shared" ref="N81:N87" si="6">M81/L81*100</f>
        <v>100</v>
      </c>
      <c r="O81" s="192"/>
      <c r="P81" s="145"/>
      <c r="Q81" s="43"/>
    </row>
    <row r="82" spans="1:17" ht="80.25" customHeight="1" x14ac:dyDescent="0.25">
      <c r="A82" s="169"/>
      <c r="B82" s="172"/>
      <c r="C82" s="159"/>
      <c r="D82" s="160"/>
      <c r="E82" s="161"/>
      <c r="F82" s="74" t="s">
        <v>53</v>
      </c>
      <c r="G82" s="78">
        <v>0</v>
      </c>
      <c r="H82" s="78">
        <v>0</v>
      </c>
      <c r="I82" s="71" t="e">
        <f>H82/G82*100</f>
        <v>#DIV/0!</v>
      </c>
      <c r="J82" s="76" t="e">
        <f>E82/I82*100</f>
        <v>#DIV/0!</v>
      </c>
      <c r="K82" s="79" t="s">
        <v>59</v>
      </c>
      <c r="L82" s="50">
        <v>116</v>
      </c>
      <c r="M82" s="68">
        <v>116</v>
      </c>
      <c r="N82" s="94">
        <f t="shared" si="6"/>
        <v>100</v>
      </c>
      <c r="O82" s="192"/>
      <c r="P82" s="145"/>
      <c r="Q82" s="43"/>
    </row>
    <row r="83" spans="1:17" ht="81" customHeight="1" x14ac:dyDescent="0.25">
      <c r="A83" s="169"/>
      <c r="B83" s="172"/>
      <c r="C83" s="159"/>
      <c r="D83" s="160"/>
      <c r="E83" s="161"/>
      <c r="F83" s="74" t="s">
        <v>55</v>
      </c>
      <c r="G83" s="78">
        <v>1</v>
      </c>
      <c r="H83" s="78">
        <v>0</v>
      </c>
      <c r="I83" s="71">
        <f>H83/G83*100</f>
        <v>0</v>
      </c>
      <c r="J83" s="76" t="e">
        <f>E83/I83*100</f>
        <v>#DIV/0!</v>
      </c>
      <c r="K83" s="79" t="s">
        <v>96</v>
      </c>
      <c r="L83" s="50">
        <v>7</v>
      </c>
      <c r="M83" s="68">
        <v>7</v>
      </c>
      <c r="N83" s="94">
        <f t="shared" si="6"/>
        <v>100</v>
      </c>
      <c r="O83" s="192"/>
      <c r="P83" s="145"/>
      <c r="Q83" s="43"/>
    </row>
    <row r="84" spans="1:17" ht="90" customHeight="1" x14ac:dyDescent="0.25">
      <c r="A84" s="169"/>
      <c r="B84" s="172"/>
      <c r="C84" s="159"/>
      <c r="D84" s="160"/>
      <c r="E84" s="161"/>
      <c r="F84" s="54" t="s">
        <v>56</v>
      </c>
      <c r="G84" s="78"/>
      <c r="H84" s="78"/>
      <c r="I84" s="71" t="e">
        <f>H84/G84*100</f>
        <v>#DIV/0!</v>
      </c>
      <c r="J84" s="76" t="e">
        <f>E84/I84*100</f>
        <v>#DIV/0!</v>
      </c>
      <c r="K84" s="79" t="s">
        <v>97</v>
      </c>
      <c r="L84" s="50">
        <v>370</v>
      </c>
      <c r="M84" s="68">
        <v>447</v>
      </c>
      <c r="N84" s="66">
        <f t="shared" si="6"/>
        <v>120.81081081081082</v>
      </c>
      <c r="O84" s="192"/>
      <c r="P84" s="145"/>
      <c r="Q84" s="43"/>
    </row>
    <row r="85" spans="1:17" ht="83.25" customHeight="1" x14ac:dyDescent="0.25">
      <c r="A85" s="169"/>
      <c r="B85" s="172"/>
      <c r="C85" s="159"/>
      <c r="D85" s="160"/>
      <c r="E85" s="161"/>
      <c r="F85" s="86"/>
      <c r="G85" s="87"/>
      <c r="H85" s="87"/>
      <c r="I85" s="87"/>
      <c r="J85" s="88"/>
      <c r="K85" s="55" t="s">
        <v>98</v>
      </c>
      <c r="L85" s="89">
        <v>44.5</v>
      </c>
      <c r="M85" s="89">
        <v>44.1</v>
      </c>
      <c r="N85" s="66">
        <f t="shared" si="6"/>
        <v>99.101123595505626</v>
      </c>
      <c r="O85" s="192"/>
      <c r="P85" s="145"/>
      <c r="Q85" s="43"/>
    </row>
    <row r="86" spans="1:17" ht="31.5" x14ac:dyDescent="0.25">
      <c r="A86" s="169"/>
      <c r="B86" s="172"/>
      <c r="C86" s="159"/>
      <c r="D86" s="160"/>
      <c r="E86" s="161"/>
      <c r="F86" s="90"/>
      <c r="G86" s="91"/>
      <c r="H86" s="91"/>
      <c r="I86" s="91"/>
      <c r="J86" s="92"/>
      <c r="K86" s="55" t="s">
        <v>99</v>
      </c>
      <c r="L86" s="89">
        <v>312600</v>
      </c>
      <c r="M86" s="89">
        <v>317368.90000000002</v>
      </c>
      <c r="N86" s="107">
        <f t="shared" si="6"/>
        <v>101.52555982085734</v>
      </c>
      <c r="O86" s="192"/>
      <c r="P86" s="145"/>
      <c r="Q86" s="43"/>
    </row>
    <row r="87" spans="1:17" ht="54" customHeight="1" x14ac:dyDescent="0.25">
      <c r="A87" s="169"/>
      <c r="B87" s="172"/>
      <c r="C87" s="159"/>
      <c r="D87" s="160"/>
      <c r="E87" s="161"/>
      <c r="F87" s="90"/>
      <c r="G87" s="91"/>
      <c r="H87" s="91"/>
      <c r="I87" s="91"/>
      <c r="J87" s="92"/>
      <c r="K87" s="55" t="s">
        <v>100</v>
      </c>
      <c r="L87" s="89">
        <v>5</v>
      </c>
      <c r="M87" s="89">
        <v>5</v>
      </c>
      <c r="N87" s="107">
        <f t="shared" si="6"/>
        <v>100</v>
      </c>
      <c r="O87" s="192"/>
      <c r="P87" s="145"/>
      <c r="Q87" s="43"/>
    </row>
    <row r="88" spans="1:17" ht="35.25" customHeight="1" thickBot="1" x14ac:dyDescent="0.3">
      <c r="A88" s="170"/>
      <c r="B88" s="173"/>
      <c r="C88" s="162"/>
      <c r="D88" s="163"/>
      <c r="E88" s="164"/>
      <c r="F88" s="80"/>
      <c r="G88" s="81"/>
      <c r="H88" s="81"/>
      <c r="I88" s="81"/>
      <c r="J88" s="82"/>
      <c r="K88" s="177" t="s">
        <v>50</v>
      </c>
      <c r="L88" s="178"/>
      <c r="M88" s="179"/>
      <c r="N88" s="58">
        <f>(N80+N83+N84+N85+N86+N87)/6</f>
        <v>103.57291570452897</v>
      </c>
      <c r="O88" s="193"/>
      <c r="P88" s="146"/>
      <c r="Q88" s="43"/>
    </row>
    <row r="89" spans="1:17" ht="82.5" customHeight="1" x14ac:dyDescent="0.25">
      <c r="A89" s="168">
        <v>12</v>
      </c>
      <c r="B89" s="171" t="s">
        <v>201</v>
      </c>
      <c r="C89" s="69">
        <v>35</v>
      </c>
      <c r="D89" s="69">
        <v>35</v>
      </c>
      <c r="E89" s="84">
        <f>D89/C89*100</f>
        <v>100</v>
      </c>
      <c r="F89" s="70" t="s">
        <v>6</v>
      </c>
      <c r="G89" s="71">
        <v>35290.5</v>
      </c>
      <c r="H89" s="71">
        <v>35281.199999999997</v>
      </c>
      <c r="I89" s="71">
        <f>H89/G89*100</f>
        <v>99.973647298848121</v>
      </c>
      <c r="J89" s="85">
        <f>E89/I89*100</f>
        <v>100.02635964763104</v>
      </c>
      <c r="K89" s="73" t="s">
        <v>117</v>
      </c>
      <c r="L89" s="50">
        <v>78</v>
      </c>
      <c r="M89" s="139">
        <v>83</v>
      </c>
      <c r="N89" s="66">
        <f>M89/L89*100</f>
        <v>106.41025641025641</v>
      </c>
      <c r="O89" s="181">
        <f>N101*J89/100</f>
        <v>104.87576736475552</v>
      </c>
      <c r="P89" s="184" t="s">
        <v>94</v>
      </c>
      <c r="Q89" s="43"/>
    </row>
    <row r="90" spans="1:17" ht="101.25" customHeight="1" x14ac:dyDescent="0.25">
      <c r="A90" s="169"/>
      <c r="B90" s="172"/>
      <c r="C90" s="156" t="s">
        <v>236</v>
      </c>
      <c r="D90" s="157"/>
      <c r="E90" s="158"/>
      <c r="F90" s="74" t="s">
        <v>54</v>
      </c>
      <c r="G90" s="78">
        <v>223.2</v>
      </c>
      <c r="H90" s="78">
        <v>223.2</v>
      </c>
      <c r="I90" s="71">
        <f>H90/G90*100</f>
        <v>100</v>
      </c>
      <c r="J90" s="76">
        <f>E90/I90*100</f>
        <v>0</v>
      </c>
      <c r="K90" s="79" t="s">
        <v>118</v>
      </c>
      <c r="L90" s="50">
        <v>4</v>
      </c>
      <c r="M90" s="139">
        <v>7</v>
      </c>
      <c r="N90" s="66">
        <f t="shared" ref="N90:N100" si="7">M90/L90*100</f>
        <v>175</v>
      </c>
      <c r="O90" s="182"/>
      <c r="P90" s="185"/>
      <c r="Q90" s="43"/>
    </row>
    <row r="91" spans="1:17" ht="162" customHeight="1" x14ac:dyDescent="0.25">
      <c r="A91" s="169"/>
      <c r="B91" s="172"/>
      <c r="C91" s="159"/>
      <c r="D91" s="160"/>
      <c r="E91" s="161"/>
      <c r="F91" s="74" t="s">
        <v>53</v>
      </c>
      <c r="G91" s="78">
        <v>0</v>
      </c>
      <c r="H91" s="78">
        <v>0</v>
      </c>
      <c r="I91" s="71" t="e">
        <f>H91/G91*100</f>
        <v>#DIV/0!</v>
      </c>
      <c r="J91" s="76" t="e">
        <f>E91/I91*100</f>
        <v>#DIV/0!</v>
      </c>
      <c r="K91" s="79" t="s">
        <v>119</v>
      </c>
      <c r="L91" s="50">
        <v>100</v>
      </c>
      <c r="M91" s="139">
        <v>100</v>
      </c>
      <c r="N91" s="66">
        <f t="shared" si="7"/>
        <v>100</v>
      </c>
      <c r="O91" s="182"/>
      <c r="P91" s="185"/>
      <c r="Q91" s="43"/>
    </row>
    <row r="92" spans="1:17" ht="73.5" customHeight="1" x14ac:dyDescent="0.25">
      <c r="A92" s="169"/>
      <c r="B92" s="172"/>
      <c r="C92" s="159"/>
      <c r="D92" s="160"/>
      <c r="E92" s="161"/>
      <c r="F92" s="74" t="s">
        <v>55</v>
      </c>
      <c r="G92" s="78">
        <v>35067.300000000003</v>
      </c>
      <c r="H92" s="78">
        <v>35058</v>
      </c>
      <c r="I92" s="71">
        <f>H92/G92*100</f>
        <v>99.973479566433681</v>
      </c>
      <c r="J92" s="76">
        <f>E92/I92*100</f>
        <v>0</v>
      </c>
      <c r="K92" s="79" t="s">
        <v>120</v>
      </c>
      <c r="L92" s="50">
        <v>1500</v>
      </c>
      <c r="M92" s="139">
        <v>1450</v>
      </c>
      <c r="N92" s="66">
        <f t="shared" si="7"/>
        <v>96.666666666666671</v>
      </c>
      <c r="O92" s="182"/>
      <c r="P92" s="185"/>
      <c r="Q92" s="43"/>
    </row>
    <row r="93" spans="1:17" ht="39.75" customHeight="1" x14ac:dyDescent="0.25">
      <c r="A93" s="169"/>
      <c r="B93" s="172"/>
      <c r="C93" s="159"/>
      <c r="D93" s="160"/>
      <c r="E93" s="161"/>
      <c r="F93" s="54" t="s">
        <v>56</v>
      </c>
      <c r="G93" s="78">
        <v>0</v>
      </c>
      <c r="H93" s="78">
        <v>0</v>
      </c>
      <c r="I93" s="71" t="e">
        <f>H93/G93*100</f>
        <v>#DIV/0!</v>
      </c>
      <c r="J93" s="76" t="e">
        <f>E93/I93*100</f>
        <v>#DIV/0!</v>
      </c>
      <c r="K93" s="79" t="s">
        <v>121</v>
      </c>
      <c r="L93" s="50">
        <v>15</v>
      </c>
      <c r="M93" s="139">
        <v>15</v>
      </c>
      <c r="N93" s="66">
        <f t="shared" si="7"/>
        <v>100</v>
      </c>
      <c r="O93" s="182"/>
      <c r="P93" s="185"/>
      <c r="Q93" s="43"/>
    </row>
    <row r="94" spans="1:17" ht="22.5" customHeight="1" x14ac:dyDescent="0.25">
      <c r="A94" s="169"/>
      <c r="B94" s="172"/>
      <c r="C94" s="159"/>
      <c r="D94" s="160"/>
      <c r="E94" s="161"/>
      <c r="F94" s="124"/>
      <c r="G94" s="125"/>
      <c r="H94" s="125"/>
      <c r="I94" s="125"/>
      <c r="J94" s="126"/>
      <c r="K94" s="55" t="s">
        <v>122</v>
      </c>
      <c r="L94" s="127">
        <v>7450</v>
      </c>
      <c r="M94" s="127">
        <v>5734</v>
      </c>
      <c r="N94" s="66">
        <f t="shared" si="7"/>
        <v>76.966442953020135</v>
      </c>
      <c r="O94" s="182"/>
      <c r="P94" s="185"/>
      <c r="Q94" s="43"/>
    </row>
    <row r="95" spans="1:17" ht="26.25" customHeight="1" x14ac:dyDescent="0.25">
      <c r="A95" s="169"/>
      <c r="B95" s="172"/>
      <c r="C95" s="159"/>
      <c r="D95" s="160"/>
      <c r="E95" s="161"/>
      <c r="F95" s="128"/>
      <c r="G95" s="129"/>
      <c r="H95" s="129"/>
      <c r="I95" s="129"/>
      <c r="J95" s="130"/>
      <c r="K95" s="55" t="s">
        <v>123</v>
      </c>
      <c r="L95" s="127">
        <v>106876</v>
      </c>
      <c r="M95" s="127">
        <v>106876</v>
      </c>
      <c r="N95" s="66">
        <f t="shared" si="7"/>
        <v>100</v>
      </c>
      <c r="O95" s="182"/>
      <c r="P95" s="185"/>
      <c r="Q95" s="43"/>
    </row>
    <row r="96" spans="1:17" ht="63.75" customHeight="1" x14ac:dyDescent="0.25">
      <c r="A96" s="169"/>
      <c r="B96" s="172"/>
      <c r="C96" s="159"/>
      <c r="D96" s="160"/>
      <c r="E96" s="161"/>
      <c r="F96" s="128"/>
      <c r="G96" s="129"/>
      <c r="H96" s="129"/>
      <c r="I96" s="129"/>
      <c r="J96" s="130"/>
      <c r="K96" s="55" t="s">
        <v>124</v>
      </c>
      <c r="L96" s="127">
        <v>25.6</v>
      </c>
      <c r="M96" s="127">
        <v>25.8</v>
      </c>
      <c r="N96" s="66">
        <f t="shared" si="7"/>
        <v>100.78125</v>
      </c>
      <c r="O96" s="182"/>
      <c r="P96" s="185"/>
      <c r="Q96" s="43"/>
    </row>
    <row r="97" spans="1:17" ht="31.5" x14ac:dyDescent="0.25">
      <c r="A97" s="169"/>
      <c r="B97" s="172"/>
      <c r="C97" s="159"/>
      <c r="D97" s="160"/>
      <c r="E97" s="161"/>
      <c r="F97" s="128"/>
      <c r="G97" s="129"/>
      <c r="H97" s="129"/>
      <c r="I97" s="129"/>
      <c r="J97" s="130"/>
      <c r="K97" s="55" t="s">
        <v>125</v>
      </c>
      <c r="L97" s="127">
        <v>162998</v>
      </c>
      <c r="M97" s="127">
        <v>162998</v>
      </c>
      <c r="N97" s="66">
        <f t="shared" si="7"/>
        <v>100</v>
      </c>
      <c r="O97" s="182"/>
      <c r="P97" s="185"/>
      <c r="Q97" s="43"/>
    </row>
    <row r="98" spans="1:17" ht="51.75" customHeight="1" x14ac:dyDescent="0.25">
      <c r="A98" s="169"/>
      <c r="B98" s="172"/>
      <c r="C98" s="159"/>
      <c r="D98" s="160"/>
      <c r="E98" s="161"/>
      <c r="F98" s="128"/>
      <c r="G98" s="129"/>
      <c r="H98" s="129"/>
      <c r="I98" s="129"/>
      <c r="J98" s="130"/>
      <c r="K98" s="55" t="s">
        <v>126</v>
      </c>
      <c r="L98" s="127">
        <v>85</v>
      </c>
      <c r="M98" s="127">
        <v>87</v>
      </c>
      <c r="N98" s="66">
        <f t="shared" si="7"/>
        <v>102.35294117647058</v>
      </c>
      <c r="O98" s="182"/>
      <c r="P98" s="185"/>
      <c r="Q98" s="43"/>
    </row>
    <row r="99" spans="1:17" ht="45" customHeight="1" x14ac:dyDescent="0.25">
      <c r="A99" s="169"/>
      <c r="B99" s="172"/>
      <c r="C99" s="159"/>
      <c r="D99" s="160"/>
      <c r="E99" s="161"/>
      <c r="F99" s="128"/>
      <c r="G99" s="129"/>
      <c r="H99" s="129"/>
      <c r="I99" s="129"/>
      <c r="J99" s="129"/>
      <c r="K99" s="79" t="s">
        <v>127</v>
      </c>
      <c r="L99" s="127">
        <v>13.3</v>
      </c>
      <c r="M99" s="127">
        <v>13.3</v>
      </c>
      <c r="N99" s="66">
        <f t="shared" si="7"/>
        <v>100</v>
      </c>
      <c r="O99" s="182"/>
      <c r="P99" s="185"/>
      <c r="Q99" s="43"/>
    </row>
    <row r="100" spans="1:17" ht="62.25" customHeight="1" x14ac:dyDescent="0.25">
      <c r="A100" s="169"/>
      <c r="B100" s="172"/>
      <c r="C100" s="159"/>
      <c r="D100" s="160"/>
      <c r="E100" s="161"/>
      <c r="F100" s="128"/>
      <c r="G100" s="129"/>
      <c r="H100" s="129"/>
      <c r="I100" s="129"/>
      <c r="J100" s="131"/>
      <c r="K100" s="132" t="s">
        <v>128</v>
      </c>
      <c r="L100" s="127">
        <v>42</v>
      </c>
      <c r="M100" s="127">
        <v>42</v>
      </c>
      <c r="N100" s="66">
        <f t="shared" si="7"/>
        <v>100</v>
      </c>
      <c r="O100" s="182"/>
      <c r="P100" s="185"/>
      <c r="Q100" s="43"/>
    </row>
    <row r="101" spans="1:17" ht="65.25" customHeight="1" thickBot="1" x14ac:dyDescent="0.3">
      <c r="A101" s="170"/>
      <c r="B101" s="173"/>
      <c r="C101" s="162"/>
      <c r="D101" s="163"/>
      <c r="E101" s="164"/>
      <c r="F101" s="133"/>
      <c r="G101" s="134"/>
      <c r="H101" s="134"/>
      <c r="I101" s="134"/>
      <c r="J101" s="135"/>
      <c r="K101" s="177" t="s">
        <v>50</v>
      </c>
      <c r="L101" s="178"/>
      <c r="M101" s="179"/>
      <c r="N101" s="58">
        <f>(N89+N90+N91+N92+N93+N94+N95+N96+N97+N98+N99+N100)/12</f>
        <v>104.84812976720114</v>
      </c>
      <c r="O101" s="183"/>
      <c r="P101" s="186"/>
      <c r="Q101" s="43"/>
    </row>
    <row r="102" spans="1:17" ht="49.5" customHeight="1" x14ac:dyDescent="0.25">
      <c r="A102" s="168">
        <v>13</v>
      </c>
      <c r="B102" s="171" t="s">
        <v>200</v>
      </c>
      <c r="C102" s="69">
        <v>29</v>
      </c>
      <c r="D102" s="69">
        <v>29</v>
      </c>
      <c r="E102" s="84">
        <f>D102/C102*100</f>
        <v>100</v>
      </c>
      <c r="F102" s="70" t="s">
        <v>6</v>
      </c>
      <c r="G102" s="71">
        <v>3646.3</v>
      </c>
      <c r="H102" s="71">
        <v>3616.6</v>
      </c>
      <c r="I102" s="71">
        <f>H102/G102*100</f>
        <v>99.185475687683393</v>
      </c>
      <c r="J102" s="100">
        <f>E102/I102*100</f>
        <v>100.82121329425429</v>
      </c>
      <c r="K102" s="142" t="s">
        <v>129</v>
      </c>
      <c r="L102" s="50">
        <v>77376</v>
      </c>
      <c r="M102" s="141">
        <v>77376</v>
      </c>
      <c r="N102" s="94">
        <f>M102/L102*100</f>
        <v>100</v>
      </c>
      <c r="O102" s="181">
        <f>N101*J89/100</f>
        <v>104.87576736475552</v>
      </c>
      <c r="P102" s="184" t="s">
        <v>94</v>
      </c>
      <c r="Q102" s="43"/>
    </row>
    <row r="103" spans="1:17" ht="85.5" customHeight="1" x14ac:dyDescent="0.25">
      <c r="A103" s="169"/>
      <c r="B103" s="172"/>
      <c r="C103" s="156" t="s">
        <v>172</v>
      </c>
      <c r="D103" s="157"/>
      <c r="E103" s="158"/>
      <c r="F103" s="74" t="s">
        <v>54</v>
      </c>
      <c r="G103" s="78">
        <v>0</v>
      </c>
      <c r="H103" s="78">
        <v>0</v>
      </c>
      <c r="I103" s="71" t="e">
        <f>H103/G103*100</f>
        <v>#DIV/0!</v>
      </c>
      <c r="J103" s="76" t="e">
        <f>E103/I103*100</f>
        <v>#DIV/0!</v>
      </c>
      <c r="K103" s="95" t="s">
        <v>130</v>
      </c>
      <c r="L103" s="96">
        <v>52613</v>
      </c>
      <c r="M103" s="141">
        <v>52613</v>
      </c>
      <c r="N103" s="66">
        <f t="shared" ref="N103:N123" si="8">M103/L103*100</f>
        <v>100</v>
      </c>
      <c r="O103" s="182"/>
      <c r="P103" s="185"/>
      <c r="Q103" s="43"/>
    </row>
    <row r="104" spans="1:17" ht="81" customHeight="1" x14ac:dyDescent="0.25">
      <c r="A104" s="169"/>
      <c r="B104" s="172"/>
      <c r="C104" s="159"/>
      <c r="D104" s="160"/>
      <c r="E104" s="161"/>
      <c r="F104" s="74" t="s">
        <v>53</v>
      </c>
      <c r="G104" s="78">
        <v>28.9</v>
      </c>
      <c r="H104" s="78">
        <v>28.9</v>
      </c>
      <c r="I104" s="71">
        <v>2</v>
      </c>
      <c r="J104" s="76">
        <f>E104/I104*100</f>
        <v>0</v>
      </c>
      <c r="K104" s="79" t="s">
        <v>131</v>
      </c>
      <c r="L104" s="50">
        <v>21611</v>
      </c>
      <c r="M104" s="141">
        <v>21611</v>
      </c>
      <c r="N104" s="94">
        <f t="shared" si="8"/>
        <v>100</v>
      </c>
      <c r="O104" s="182"/>
      <c r="P104" s="185"/>
      <c r="Q104" s="43"/>
    </row>
    <row r="105" spans="1:17" ht="84" customHeight="1" x14ac:dyDescent="0.25">
      <c r="A105" s="169"/>
      <c r="B105" s="172"/>
      <c r="C105" s="159"/>
      <c r="D105" s="160"/>
      <c r="E105" s="161"/>
      <c r="F105" s="74" t="s">
        <v>55</v>
      </c>
      <c r="G105" s="78">
        <v>3617.4</v>
      </c>
      <c r="H105" s="78">
        <v>3587.7</v>
      </c>
      <c r="I105" s="71">
        <f>H105/G105*100</f>
        <v>99.178968319787685</v>
      </c>
      <c r="J105" s="76">
        <f>E105/I105*100</f>
        <v>0</v>
      </c>
      <c r="K105" s="97" t="s">
        <v>132</v>
      </c>
      <c r="L105" s="50">
        <v>23</v>
      </c>
      <c r="M105" s="141">
        <v>25.3</v>
      </c>
      <c r="N105" s="94">
        <f t="shared" si="8"/>
        <v>110.00000000000001</v>
      </c>
      <c r="O105" s="182"/>
      <c r="P105" s="185"/>
      <c r="Q105" s="43"/>
    </row>
    <row r="106" spans="1:17" ht="99" customHeight="1" x14ac:dyDescent="0.25">
      <c r="A106" s="169"/>
      <c r="B106" s="172"/>
      <c r="C106" s="159"/>
      <c r="D106" s="160"/>
      <c r="E106" s="161"/>
      <c r="F106" s="54" t="s">
        <v>56</v>
      </c>
      <c r="G106" s="78">
        <v>0</v>
      </c>
      <c r="H106" s="78">
        <v>0</v>
      </c>
      <c r="I106" s="71" t="e">
        <f>H106/G106*100</f>
        <v>#DIV/0!</v>
      </c>
      <c r="J106" s="76" t="e">
        <f>E106/I106*100</f>
        <v>#DIV/0!</v>
      </c>
      <c r="K106" s="79" t="s">
        <v>133</v>
      </c>
      <c r="L106" s="141">
        <v>23227</v>
      </c>
      <c r="M106" s="143">
        <v>23141</v>
      </c>
      <c r="N106" s="94" t="e">
        <f>L106/#REF!*100</f>
        <v>#REF!</v>
      </c>
      <c r="O106" s="182"/>
      <c r="P106" s="185"/>
      <c r="Q106" s="43"/>
    </row>
    <row r="107" spans="1:17" ht="98.25" customHeight="1" x14ac:dyDescent="0.25">
      <c r="A107" s="169"/>
      <c r="B107" s="172"/>
      <c r="C107" s="159"/>
      <c r="D107" s="160"/>
      <c r="E107" s="161"/>
      <c r="F107" s="86"/>
      <c r="G107" s="93"/>
      <c r="H107" s="87"/>
      <c r="I107" s="87"/>
      <c r="J107" s="88"/>
      <c r="K107" s="55" t="s">
        <v>134</v>
      </c>
      <c r="L107" s="89">
        <v>31997</v>
      </c>
      <c r="M107" s="67">
        <v>31097</v>
      </c>
      <c r="N107" s="66">
        <f t="shared" si="8"/>
        <v>97.187236303403452</v>
      </c>
      <c r="O107" s="182"/>
      <c r="P107" s="185"/>
      <c r="Q107" s="43"/>
    </row>
    <row r="108" spans="1:17" ht="41.25" customHeight="1" x14ac:dyDescent="0.25">
      <c r="A108" s="169"/>
      <c r="B108" s="172"/>
      <c r="C108" s="159"/>
      <c r="D108" s="160"/>
      <c r="E108" s="161"/>
      <c r="F108" s="90"/>
      <c r="G108" s="91"/>
      <c r="H108" s="91"/>
      <c r="I108" s="91"/>
      <c r="J108" s="92"/>
      <c r="K108" s="55" t="s">
        <v>135</v>
      </c>
      <c r="L108" s="89">
        <v>24.7</v>
      </c>
      <c r="M108" s="89">
        <v>27.8</v>
      </c>
      <c r="N108" s="94">
        <f t="shared" si="8"/>
        <v>112.5506072874494</v>
      </c>
      <c r="O108" s="182"/>
      <c r="P108" s="185"/>
      <c r="Q108" s="43"/>
    </row>
    <row r="109" spans="1:17" ht="54.75" customHeight="1" x14ac:dyDescent="0.25">
      <c r="A109" s="169"/>
      <c r="B109" s="172"/>
      <c r="C109" s="159"/>
      <c r="D109" s="160"/>
      <c r="E109" s="161"/>
      <c r="F109" s="90"/>
      <c r="G109" s="91"/>
      <c r="H109" s="91"/>
      <c r="I109" s="91"/>
      <c r="J109" s="92"/>
      <c r="K109" s="55" t="s">
        <v>136</v>
      </c>
      <c r="L109" s="67">
        <v>210090</v>
      </c>
      <c r="M109" s="67">
        <v>210090</v>
      </c>
      <c r="N109" s="66">
        <f t="shared" si="8"/>
        <v>100</v>
      </c>
      <c r="O109" s="182"/>
      <c r="P109" s="185"/>
      <c r="Q109" s="43"/>
    </row>
    <row r="110" spans="1:17" ht="71.25" customHeight="1" x14ac:dyDescent="0.25">
      <c r="A110" s="169"/>
      <c r="B110" s="172"/>
      <c r="C110" s="159"/>
      <c r="D110" s="160"/>
      <c r="E110" s="161"/>
      <c r="F110" s="90"/>
      <c r="G110" s="91"/>
      <c r="H110" s="91"/>
      <c r="I110" s="91"/>
      <c r="J110" s="92"/>
      <c r="K110" s="55" t="s">
        <v>137</v>
      </c>
      <c r="L110" s="89">
        <v>120</v>
      </c>
      <c r="M110" s="89">
        <v>253.7</v>
      </c>
      <c r="N110" s="66">
        <f t="shared" si="8"/>
        <v>211.41666666666669</v>
      </c>
      <c r="O110" s="182"/>
      <c r="P110" s="185"/>
      <c r="Q110" s="43"/>
    </row>
    <row r="111" spans="1:17" ht="26.25" customHeight="1" x14ac:dyDescent="0.25">
      <c r="A111" s="169"/>
      <c r="B111" s="172"/>
      <c r="C111" s="159"/>
      <c r="D111" s="160"/>
      <c r="E111" s="161"/>
      <c r="F111" s="90"/>
      <c r="G111" s="91"/>
      <c r="H111" s="91"/>
      <c r="I111" s="91"/>
      <c r="J111" s="92"/>
      <c r="K111" s="55" t="s">
        <v>141</v>
      </c>
      <c r="L111" s="89">
        <v>5342</v>
      </c>
      <c r="M111" s="89">
        <v>5092</v>
      </c>
      <c r="N111" s="94">
        <f t="shared" si="8"/>
        <v>95.320104829651825</v>
      </c>
      <c r="O111" s="182"/>
      <c r="P111" s="185"/>
      <c r="Q111" s="43"/>
    </row>
    <row r="112" spans="1:17" ht="50.25" customHeight="1" x14ac:dyDescent="0.25">
      <c r="A112" s="169"/>
      <c r="B112" s="172"/>
      <c r="C112" s="159"/>
      <c r="D112" s="160"/>
      <c r="E112" s="161"/>
      <c r="F112" s="90"/>
      <c r="G112" s="91"/>
      <c r="H112" s="91"/>
      <c r="I112" s="91"/>
      <c r="J112" s="92"/>
      <c r="K112" s="55" t="s">
        <v>138</v>
      </c>
      <c r="L112" s="89">
        <v>24036</v>
      </c>
      <c r="M112" s="89">
        <v>23634</v>
      </c>
      <c r="N112" s="94">
        <f t="shared" si="8"/>
        <v>98.327508736894657</v>
      </c>
      <c r="O112" s="182"/>
      <c r="P112" s="185"/>
      <c r="Q112" s="43"/>
    </row>
    <row r="113" spans="1:17" ht="65.25" customHeight="1" x14ac:dyDescent="0.25">
      <c r="A113" s="169"/>
      <c r="B113" s="172"/>
      <c r="C113" s="159"/>
      <c r="D113" s="160"/>
      <c r="E113" s="161"/>
      <c r="F113" s="90"/>
      <c r="G113" s="91"/>
      <c r="H113" s="91"/>
      <c r="I113" s="91"/>
      <c r="J113" s="92"/>
      <c r="K113" s="55" t="s">
        <v>140</v>
      </c>
      <c r="L113" s="89">
        <v>46.8</v>
      </c>
      <c r="M113" s="89">
        <v>36.6</v>
      </c>
      <c r="N113" s="94">
        <f t="shared" si="8"/>
        <v>78.205128205128219</v>
      </c>
      <c r="O113" s="182"/>
      <c r="P113" s="185"/>
      <c r="Q113" s="43"/>
    </row>
    <row r="114" spans="1:17" ht="51.75" customHeight="1" x14ac:dyDescent="0.25">
      <c r="A114" s="169"/>
      <c r="B114" s="172"/>
      <c r="C114" s="159"/>
      <c r="D114" s="160"/>
      <c r="E114" s="161"/>
      <c r="F114" s="90"/>
      <c r="G114" s="91"/>
      <c r="H114" s="91"/>
      <c r="I114" s="91"/>
      <c r="J114" s="92"/>
      <c r="K114" s="55" t="s">
        <v>139</v>
      </c>
      <c r="L114" s="89">
        <v>985965</v>
      </c>
      <c r="M114" s="89">
        <v>911835.4</v>
      </c>
      <c r="N114" s="94">
        <f t="shared" si="8"/>
        <v>92.48151810662651</v>
      </c>
      <c r="O114" s="182"/>
      <c r="P114" s="185"/>
      <c r="Q114" s="43"/>
    </row>
    <row r="115" spans="1:17" ht="53.25" customHeight="1" x14ac:dyDescent="0.25">
      <c r="A115" s="169"/>
      <c r="B115" s="172"/>
      <c r="C115" s="159"/>
      <c r="D115" s="160"/>
      <c r="E115" s="161"/>
      <c r="F115" s="90"/>
      <c r="G115" s="91"/>
      <c r="H115" s="91"/>
      <c r="I115" s="91"/>
      <c r="J115" s="92"/>
      <c r="K115" s="55" t="s">
        <v>142</v>
      </c>
      <c r="L115" s="89">
        <v>71.7</v>
      </c>
      <c r="M115" s="89">
        <v>63</v>
      </c>
      <c r="N115" s="94">
        <f t="shared" si="8"/>
        <v>87.86610878661088</v>
      </c>
      <c r="O115" s="182"/>
      <c r="P115" s="185"/>
      <c r="Q115" s="43"/>
    </row>
    <row r="116" spans="1:17" ht="36" customHeight="1" x14ac:dyDescent="0.25">
      <c r="A116" s="169"/>
      <c r="B116" s="172"/>
      <c r="C116" s="159"/>
      <c r="D116" s="160"/>
      <c r="E116" s="161"/>
      <c r="F116" s="90"/>
      <c r="G116" s="91"/>
      <c r="H116" s="91"/>
      <c r="I116" s="91"/>
      <c r="J116" s="92"/>
      <c r="K116" s="55" t="s">
        <v>143</v>
      </c>
      <c r="L116" s="89">
        <v>9088</v>
      </c>
      <c r="M116" s="89">
        <v>9088</v>
      </c>
      <c r="N116" s="94">
        <f t="shared" si="8"/>
        <v>100</v>
      </c>
      <c r="O116" s="182"/>
      <c r="P116" s="185"/>
      <c r="Q116" s="43"/>
    </row>
    <row r="117" spans="1:17" ht="36" customHeight="1" x14ac:dyDescent="0.25">
      <c r="A117" s="169"/>
      <c r="B117" s="172"/>
      <c r="C117" s="159"/>
      <c r="D117" s="160"/>
      <c r="E117" s="161"/>
      <c r="F117" s="90"/>
      <c r="G117" s="91"/>
      <c r="H117" s="91"/>
      <c r="I117" s="91"/>
      <c r="J117" s="92"/>
      <c r="K117" s="55" t="s">
        <v>144</v>
      </c>
      <c r="L117" s="89">
        <v>-102</v>
      </c>
      <c r="M117" s="89">
        <v>-86</v>
      </c>
      <c r="N117" s="94">
        <f t="shared" si="8"/>
        <v>84.313725490196077</v>
      </c>
      <c r="O117" s="182"/>
      <c r="P117" s="185"/>
      <c r="Q117" s="43"/>
    </row>
    <row r="118" spans="1:17" ht="39.75" customHeight="1" x14ac:dyDescent="0.25">
      <c r="A118" s="169"/>
      <c r="B118" s="172"/>
      <c r="C118" s="159"/>
      <c r="D118" s="160"/>
      <c r="E118" s="161"/>
      <c r="F118" s="90"/>
      <c r="G118" s="91"/>
      <c r="H118" s="91"/>
      <c r="I118" s="91"/>
      <c r="J118" s="92"/>
      <c r="K118" s="55" t="s">
        <v>145</v>
      </c>
      <c r="L118" s="89">
        <v>10</v>
      </c>
      <c r="M118" s="89">
        <v>10</v>
      </c>
      <c r="N118" s="94">
        <f t="shared" si="8"/>
        <v>100</v>
      </c>
      <c r="O118" s="182"/>
      <c r="P118" s="185"/>
      <c r="Q118" s="43"/>
    </row>
    <row r="119" spans="1:17" ht="43.5" customHeight="1" x14ac:dyDescent="0.25">
      <c r="A119" s="169"/>
      <c r="B119" s="172"/>
      <c r="C119" s="159"/>
      <c r="D119" s="160"/>
      <c r="E119" s="161"/>
      <c r="F119" s="90"/>
      <c r="G119" s="91"/>
      <c r="H119" s="91"/>
      <c r="I119" s="91"/>
      <c r="J119" s="92"/>
      <c r="K119" s="55" t="s">
        <v>146</v>
      </c>
      <c r="L119" s="89">
        <v>29</v>
      </c>
      <c r="M119" s="89">
        <v>29</v>
      </c>
      <c r="N119" s="94">
        <f t="shared" si="8"/>
        <v>100</v>
      </c>
      <c r="O119" s="182"/>
      <c r="P119" s="185"/>
      <c r="Q119" s="43"/>
    </row>
    <row r="120" spans="1:17" ht="98.25" customHeight="1" x14ac:dyDescent="0.25">
      <c r="A120" s="169"/>
      <c r="B120" s="172"/>
      <c r="C120" s="159"/>
      <c r="D120" s="160"/>
      <c r="E120" s="161"/>
      <c r="F120" s="90"/>
      <c r="G120" s="91"/>
      <c r="H120" s="91"/>
      <c r="I120" s="91"/>
      <c r="J120" s="92"/>
      <c r="K120" s="55" t="s">
        <v>147</v>
      </c>
      <c r="L120" s="89">
        <v>91.5</v>
      </c>
      <c r="M120" s="89">
        <v>92.3</v>
      </c>
      <c r="N120" s="94">
        <f t="shared" si="8"/>
        <v>100.8743169398907</v>
      </c>
      <c r="O120" s="182"/>
      <c r="P120" s="185"/>
      <c r="Q120" s="43"/>
    </row>
    <row r="121" spans="1:17" ht="66" customHeight="1" x14ac:dyDescent="0.25">
      <c r="A121" s="169"/>
      <c r="B121" s="172"/>
      <c r="C121" s="159"/>
      <c r="D121" s="160"/>
      <c r="E121" s="161"/>
      <c r="F121" s="90"/>
      <c r="G121" s="91"/>
      <c r="H121" s="91"/>
      <c r="I121" s="91"/>
      <c r="J121" s="92"/>
      <c r="K121" s="55" t="s">
        <v>148</v>
      </c>
      <c r="L121" s="89">
        <v>22331.3</v>
      </c>
      <c r="M121" s="89">
        <v>25877.4</v>
      </c>
      <c r="N121" s="94">
        <f t="shared" si="8"/>
        <v>115.87950544751091</v>
      </c>
      <c r="O121" s="182"/>
      <c r="P121" s="185"/>
      <c r="Q121" s="43"/>
    </row>
    <row r="122" spans="1:17" ht="70.5" customHeight="1" x14ac:dyDescent="0.25">
      <c r="A122" s="169"/>
      <c r="B122" s="172"/>
      <c r="C122" s="159"/>
      <c r="D122" s="160"/>
      <c r="E122" s="161"/>
      <c r="F122" s="90"/>
      <c r="G122" s="91"/>
      <c r="H122" s="91"/>
      <c r="I122" s="91"/>
      <c r="J122" s="92"/>
      <c r="K122" s="98" t="s">
        <v>149</v>
      </c>
      <c r="L122" s="89">
        <v>26264.3</v>
      </c>
      <c r="M122" s="89">
        <v>22428.1</v>
      </c>
      <c r="N122" s="94">
        <f t="shared" si="8"/>
        <v>85.393861629664599</v>
      </c>
      <c r="O122" s="182"/>
      <c r="P122" s="185"/>
      <c r="Q122" s="43"/>
    </row>
    <row r="123" spans="1:17" ht="48.75" customHeight="1" x14ac:dyDescent="0.25">
      <c r="A123" s="169"/>
      <c r="B123" s="172"/>
      <c r="C123" s="159"/>
      <c r="D123" s="160"/>
      <c r="E123" s="161"/>
      <c r="F123" s="90"/>
      <c r="G123" s="91"/>
      <c r="H123" s="91"/>
      <c r="I123" s="91"/>
      <c r="J123" s="92"/>
      <c r="K123" s="99" t="s">
        <v>150</v>
      </c>
      <c r="L123" s="89">
        <v>52.5</v>
      </c>
      <c r="M123" s="89">
        <v>50.4</v>
      </c>
      <c r="N123" s="94">
        <f t="shared" si="8"/>
        <v>96</v>
      </c>
      <c r="O123" s="182"/>
      <c r="P123" s="185"/>
      <c r="Q123" s="43"/>
    </row>
    <row r="124" spans="1:17" ht="30" customHeight="1" thickBot="1" x14ac:dyDescent="0.3">
      <c r="A124" s="170"/>
      <c r="B124" s="173"/>
      <c r="C124" s="162"/>
      <c r="D124" s="163"/>
      <c r="E124" s="164"/>
      <c r="F124" s="80"/>
      <c r="G124" s="81"/>
      <c r="H124" s="81"/>
      <c r="I124" s="81"/>
      <c r="J124" s="82"/>
      <c r="K124" s="177" t="s">
        <v>50</v>
      </c>
      <c r="L124" s="178"/>
      <c r="M124" s="179"/>
      <c r="N124" s="58">
        <f>(N89+N90+N91+N92+N93+N94+N95+N96+N97+N98+N99+N100)/12</f>
        <v>104.84812976720114</v>
      </c>
      <c r="O124" s="183"/>
      <c r="P124" s="186"/>
      <c r="Q124" s="43"/>
    </row>
    <row r="125" spans="1:17" ht="82.5" customHeight="1" x14ac:dyDescent="0.25">
      <c r="A125" s="168">
        <v>14</v>
      </c>
      <c r="B125" s="171" t="s">
        <v>235</v>
      </c>
      <c r="C125" s="69">
        <v>20</v>
      </c>
      <c r="D125" s="69">
        <v>20</v>
      </c>
      <c r="E125" s="69">
        <f>D125/C125*100</f>
        <v>100</v>
      </c>
      <c r="F125" s="70" t="s">
        <v>6</v>
      </c>
      <c r="G125" s="71">
        <f>G126+G127+G128+G129</f>
        <v>0</v>
      </c>
      <c r="H125" s="71">
        <f>H126+H127+H128+H129</f>
        <v>0</v>
      </c>
      <c r="I125" s="71" t="e">
        <f>H125/G125*100</f>
        <v>#DIV/0!</v>
      </c>
      <c r="J125" s="76" t="e">
        <f>E125/I125*100</f>
        <v>#DIV/0!</v>
      </c>
      <c r="K125" s="73" t="s">
        <v>151</v>
      </c>
      <c r="L125" s="50">
        <v>1</v>
      </c>
      <c r="M125" s="68">
        <v>1</v>
      </c>
      <c r="N125" s="57">
        <f>M125/L125*100</f>
        <v>100</v>
      </c>
      <c r="O125" s="194" t="e">
        <f>N130*J125/100</f>
        <v>#DIV/0!</v>
      </c>
      <c r="P125" s="184" t="s">
        <v>116</v>
      </c>
      <c r="Q125" s="43"/>
    </row>
    <row r="126" spans="1:17" ht="95.25" customHeight="1" x14ac:dyDescent="0.25">
      <c r="A126" s="169"/>
      <c r="B126" s="172"/>
      <c r="C126" s="156" t="s">
        <v>234</v>
      </c>
      <c r="D126" s="157"/>
      <c r="E126" s="158"/>
      <c r="F126" s="74" t="s">
        <v>54</v>
      </c>
      <c r="G126" s="78">
        <v>0</v>
      </c>
      <c r="H126" s="78">
        <v>0</v>
      </c>
      <c r="I126" s="71" t="e">
        <f>H126/G126*100</f>
        <v>#DIV/0!</v>
      </c>
      <c r="J126" s="76" t="e">
        <f>E126/I126*100</f>
        <v>#DIV/0!</v>
      </c>
      <c r="K126" s="79" t="s">
        <v>152</v>
      </c>
      <c r="L126" s="50">
        <v>2</v>
      </c>
      <c r="M126" s="68">
        <v>2</v>
      </c>
      <c r="N126" s="57">
        <f t="shared" ref="N126:N128" si="9">M126/L126*100</f>
        <v>100</v>
      </c>
      <c r="O126" s="195"/>
      <c r="P126" s="185"/>
      <c r="Q126" s="43"/>
    </row>
    <row r="127" spans="1:17" ht="65.25" customHeight="1" x14ac:dyDescent="0.25">
      <c r="A127" s="169"/>
      <c r="B127" s="172"/>
      <c r="C127" s="159"/>
      <c r="D127" s="160"/>
      <c r="E127" s="161"/>
      <c r="F127" s="74" t="s">
        <v>53</v>
      </c>
      <c r="G127" s="78">
        <v>0</v>
      </c>
      <c r="H127" s="78">
        <v>0</v>
      </c>
      <c r="I127" s="71" t="e">
        <f>H127/G127*100</f>
        <v>#DIV/0!</v>
      </c>
      <c r="J127" s="76" t="e">
        <f>E127/I127*100</f>
        <v>#DIV/0!</v>
      </c>
      <c r="K127" s="79" t="s">
        <v>153</v>
      </c>
      <c r="L127" s="50">
        <v>1</v>
      </c>
      <c r="M127" s="68">
        <v>1</v>
      </c>
      <c r="N127" s="57">
        <f t="shared" si="9"/>
        <v>100</v>
      </c>
      <c r="O127" s="195"/>
      <c r="P127" s="185"/>
      <c r="Q127" s="43"/>
    </row>
    <row r="128" spans="1:17" ht="69" customHeight="1" x14ac:dyDescent="0.25">
      <c r="A128" s="169"/>
      <c r="B128" s="172"/>
      <c r="C128" s="159"/>
      <c r="D128" s="160"/>
      <c r="E128" s="161"/>
      <c r="F128" s="74" t="s">
        <v>55</v>
      </c>
      <c r="G128" s="78">
        <v>0</v>
      </c>
      <c r="H128" s="78">
        <v>0</v>
      </c>
      <c r="I128" s="71" t="e">
        <f>H128/G128*100</f>
        <v>#DIV/0!</v>
      </c>
      <c r="J128" s="76" t="e">
        <f>E128/I128*100</f>
        <v>#DIV/0!</v>
      </c>
      <c r="K128" s="79" t="s">
        <v>154</v>
      </c>
      <c r="L128" s="50">
        <v>12</v>
      </c>
      <c r="M128" s="68">
        <v>10</v>
      </c>
      <c r="N128" s="66">
        <f t="shared" si="9"/>
        <v>83.333333333333343</v>
      </c>
      <c r="O128" s="195"/>
      <c r="P128" s="185"/>
      <c r="Q128" s="43"/>
    </row>
    <row r="129" spans="1:17" ht="86.25" customHeight="1" x14ac:dyDescent="0.25">
      <c r="A129" s="169"/>
      <c r="B129" s="172"/>
      <c r="C129" s="159"/>
      <c r="D129" s="160"/>
      <c r="E129" s="161"/>
      <c r="F129" s="54" t="s">
        <v>56</v>
      </c>
      <c r="G129" s="78">
        <v>0</v>
      </c>
      <c r="H129" s="78">
        <v>0</v>
      </c>
      <c r="I129" s="71" t="e">
        <f>H129/G129*100</f>
        <v>#DIV/0!</v>
      </c>
      <c r="J129" s="76" t="e">
        <f>E129/I129*100</f>
        <v>#DIV/0!</v>
      </c>
      <c r="K129" s="79"/>
      <c r="L129" s="50"/>
      <c r="M129" s="68"/>
      <c r="N129" s="57"/>
      <c r="O129" s="195"/>
      <c r="P129" s="185"/>
      <c r="Q129" s="43"/>
    </row>
    <row r="130" spans="1:17" ht="33.75" customHeight="1" thickBot="1" x14ac:dyDescent="0.3">
      <c r="A130" s="170"/>
      <c r="B130" s="173"/>
      <c r="C130" s="162"/>
      <c r="D130" s="163"/>
      <c r="E130" s="164"/>
      <c r="F130" s="80"/>
      <c r="G130" s="81"/>
      <c r="H130" s="81"/>
      <c r="I130" s="81"/>
      <c r="J130" s="82"/>
      <c r="K130" s="177" t="s">
        <v>50</v>
      </c>
      <c r="L130" s="178"/>
      <c r="M130" s="179"/>
      <c r="N130" s="58">
        <f>(N125+N126+N127+N128)/4</f>
        <v>95.833333333333343</v>
      </c>
      <c r="O130" s="196"/>
      <c r="P130" s="186"/>
      <c r="Q130" s="43"/>
    </row>
    <row r="131" spans="1:17" ht="60.75" customHeight="1" x14ac:dyDescent="0.25">
      <c r="A131" s="168">
        <v>15</v>
      </c>
      <c r="B131" s="171" t="s">
        <v>199</v>
      </c>
      <c r="C131" s="69">
        <v>34</v>
      </c>
      <c r="D131" s="69">
        <v>32</v>
      </c>
      <c r="E131" s="84">
        <f>D131/C131*100</f>
        <v>94.117647058823522</v>
      </c>
      <c r="F131" s="70" t="s">
        <v>6</v>
      </c>
      <c r="G131" s="71">
        <f>G132+G133+G134+G135</f>
        <v>20</v>
      </c>
      <c r="H131" s="71">
        <f>H132+H133+H134+H135</f>
        <v>0</v>
      </c>
      <c r="I131" s="71">
        <f>H131/G131*100</f>
        <v>0</v>
      </c>
      <c r="J131" s="76" t="e">
        <f>E131/I131*100</f>
        <v>#DIV/0!</v>
      </c>
      <c r="K131" s="73" t="s">
        <v>155</v>
      </c>
      <c r="L131" s="50">
        <v>79.599999999999994</v>
      </c>
      <c r="M131" s="68">
        <v>70.599999999999994</v>
      </c>
      <c r="N131" s="66">
        <f>M131/L131*100</f>
        <v>88.693467336683412</v>
      </c>
      <c r="O131" s="191" t="e">
        <f>N136*J131/100</f>
        <v>#DIV/0!</v>
      </c>
      <c r="P131" s="184" t="s">
        <v>116</v>
      </c>
      <c r="Q131" s="43"/>
    </row>
    <row r="132" spans="1:17" ht="84.75" customHeight="1" x14ac:dyDescent="0.25">
      <c r="A132" s="169"/>
      <c r="B132" s="172"/>
      <c r="C132" s="156" t="s">
        <v>215</v>
      </c>
      <c r="D132" s="157"/>
      <c r="E132" s="158"/>
      <c r="F132" s="74" t="s">
        <v>54</v>
      </c>
      <c r="G132" s="78">
        <v>0</v>
      </c>
      <c r="H132" s="78">
        <v>0</v>
      </c>
      <c r="I132" s="71" t="e">
        <f>H132/G132*100</f>
        <v>#DIV/0!</v>
      </c>
      <c r="J132" s="76" t="e">
        <f>E132/I132*100</f>
        <v>#DIV/0!</v>
      </c>
      <c r="K132" s="79" t="s">
        <v>156</v>
      </c>
      <c r="L132" s="50">
        <v>83</v>
      </c>
      <c r="M132" s="68">
        <v>80</v>
      </c>
      <c r="N132" s="66">
        <f t="shared" ref="N132:N133" si="10">M132/L132*100</f>
        <v>96.385542168674704</v>
      </c>
      <c r="O132" s="192"/>
      <c r="P132" s="185"/>
      <c r="Q132" s="43"/>
    </row>
    <row r="133" spans="1:17" ht="84.75" customHeight="1" x14ac:dyDescent="0.25">
      <c r="A133" s="169"/>
      <c r="B133" s="172"/>
      <c r="C133" s="159"/>
      <c r="D133" s="160"/>
      <c r="E133" s="161"/>
      <c r="F133" s="74" t="s">
        <v>53</v>
      </c>
      <c r="G133" s="78">
        <v>0</v>
      </c>
      <c r="H133" s="78">
        <v>0</v>
      </c>
      <c r="I133" s="71" t="e">
        <f>H133/G133*100</f>
        <v>#DIV/0!</v>
      </c>
      <c r="J133" s="76" t="e">
        <f>E133/I133*100</f>
        <v>#DIV/0!</v>
      </c>
      <c r="K133" s="79" t="s">
        <v>157</v>
      </c>
      <c r="L133" s="50">
        <v>150</v>
      </c>
      <c r="M133" s="68">
        <v>120</v>
      </c>
      <c r="N133" s="66">
        <f t="shared" si="10"/>
        <v>80</v>
      </c>
      <c r="O133" s="192"/>
      <c r="P133" s="185"/>
      <c r="Q133" s="43"/>
    </row>
    <row r="134" spans="1:17" ht="97.5" customHeight="1" x14ac:dyDescent="0.25">
      <c r="A134" s="169"/>
      <c r="B134" s="172"/>
      <c r="C134" s="159"/>
      <c r="D134" s="160"/>
      <c r="E134" s="161"/>
      <c r="F134" s="74" t="s">
        <v>55</v>
      </c>
      <c r="G134" s="78">
        <v>20</v>
      </c>
      <c r="H134" s="78">
        <v>0</v>
      </c>
      <c r="I134" s="71">
        <f>H134/G134*100</f>
        <v>0</v>
      </c>
      <c r="J134" s="76" t="e">
        <f>E134/I134*100</f>
        <v>#DIV/0!</v>
      </c>
      <c r="K134" s="79"/>
      <c r="L134" s="50"/>
      <c r="M134" s="68"/>
      <c r="N134" s="57"/>
      <c r="O134" s="192"/>
      <c r="P134" s="185"/>
      <c r="Q134" s="43"/>
    </row>
    <row r="135" spans="1:17" ht="92.25" customHeight="1" x14ac:dyDescent="0.25">
      <c r="A135" s="169"/>
      <c r="B135" s="172"/>
      <c r="C135" s="159"/>
      <c r="D135" s="160"/>
      <c r="E135" s="161"/>
      <c r="F135" s="54" t="s">
        <v>56</v>
      </c>
      <c r="G135" s="78">
        <v>0</v>
      </c>
      <c r="H135" s="78">
        <v>0</v>
      </c>
      <c r="I135" s="71" t="e">
        <f>H135/G135*100</f>
        <v>#DIV/0!</v>
      </c>
      <c r="J135" s="76" t="e">
        <f>E135/I135*100</f>
        <v>#DIV/0!</v>
      </c>
      <c r="K135" s="79"/>
      <c r="L135" s="50"/>
      <c r="M135" s="68"/>
      <c r="N135" s="57"/>
      <c r="O135" s="192"/>
      <c r="P135" s="185"/>
      <c r="Q135" s="43"/>
    </row>
    <row r="136" spans="1:17" ht="36" customHeight="1" thickBot="1" x14ac:dyDescent="0.3">
      <c r="A136" s="170"/>
      <c r="B136" s="173"/>
      <c r="C136" s="162"/>
      <c r="D136" s="163"/>
      <c r="E136" s="164"/>
      <c r="F136" s="80"/>
      <c r="G136" s="81"/>
      <c r="H136" s="81"/>
      <c r="I136" s="81"/>
      <c r="J136" s="82"/>
      <c r="K136" s="177" t="s">
        <v>50</v>
      </c>
      <c r="L136" s="178"/>
      <c r="M136" s="179"/>
      <c r="N136" s="58">
        <f>(N131+N132+N133)/3</f>
        <v>88.359669835119362</v>
      </c>
      <c r="O136" s="193"/>
      <c r="P136" s="186"/>
      <c r="Q136" s="43"/>
    </row>
    <row r="137" spans="1:17" ht="47.25" customHeight="1" x14ac:dyDescent="0.25">
      <c r="A137" s="168">
        <v>16</v>
      </c>
      <c r="B137" s="171" t="s">
        <v>198</v>
      </c>
      <c r="C137" s="69">
        <v>7</v>
      </c>
      <c r="D137" s="69">
        <v>6</v>
      </c>
      <c r="E137" s="84">
        <f>D137/C137*100</f>
        <v>85.714285714285708</v>
      </c>
      <c r="F137" s="70" t="s">
        <v>6</v>
      </c>
      <c r="G137" s="71">
        <f>G138+G139+G140+G141</f>
        <v>186.5</v>
      </c>
      <c r="H137" s="71">
        <f>H138+H139+H140+H141</f>
        <v>170.1</v>
      </c>
      <c r="I137" s="71">
        <f>H137/G137*100</f>
        <v>91.206434316353878</v>
      </c>
      <c r="J137" s="72">
        <f>I143</f>
        <v>100</v>
      </c>
      <c r="K137" s="73" t="s">
        <v>158</v>
      </c>
      <c r="L137" s="50">
        <v>83.6</v>
      </c>
      <c r="M137" s="68">
        <v>80</v>
      </c>
      <c r="N137" s="66">
        <f>M137/L137*100</f>
        <v>95.693779904306226</v>
      </c>
      <c r="O137" s="188">
        <f>N142*J137/100</f>
        <v>91.353383458646618</v>
      </c>
      <c r="P137" s="144" t="s">
        <v>219</v>
      </c>
      <c r="Q137" s="43"/>
    </row>
    <row r="138" spans="1:17" ht="73.5" customHeight="1" x14ac:dyDescent="0.25">
      <c r="A138" s="169"/>
      <c r="B138" s="172"/>
      <c r="C138" s="156" t="s">
        <v>233</v>
      </c>
      <c r="D138" s="157"/>
      <c r="E138" s="158"/>
      <c r="F138" s="74" t="s">
        <v>54</v>
      </c>
      <c r="G138" s="78">
        <v>0</v>
      </c>
      <c r="H138" s="78">
        <v>0</v>
      </c>
      <c r="I138" s="71" t="e">
        <f>H138/G138*100</f>
        <v>#DIV/0!</v>
      </c>
      <c r="J138" s="76" t="e">
        <f>E138/I138*100</f>
        <v>#DIV/0!</v>
      </c>
      <c r="K138" s="79" t="s">
        <v>159</v>
      </c>
      <c r="L138" s="50">
        <v>77</v>
      </c>
      <c r="M138" s="68">
        <v>67</v>
      </c>
      <c r="N138" s="66">
        <f t="shared" ref="N138" si="11">M138/L138*100</f>
        <v>87.012987012987011</v>
      </c>
      <c r="O138" s="189"/>
      <c r="P138" s="145"/>
      <c r="Q138" s="43"/>
    </row>
    <row r="139" spans="1:17" ht="81" customHeight="1" x14ac:dyDescent="0.25">
      <c r="A139" s="169"/>
      <c r="B139" s="172"/>
      <c r="C139" s="159"/>
      <c r="D139" s="160"/>
      <c r="E139" s="161"/>
      <c r="F139" s="74" t="s">
        <v>53</v>
      </c>
      <c r="G139" s="78">
        <v>182.5</v>
      </c>
      <c r="H139" s="78">
        <v>170.1</v>
      </c>
      <c r="I139" s="71">
        <f>H139/G139*100</f>
        <v>93.205479452054789</v>
      </c>
      <c r="J139" s="76">
        <f>E139/I139*100</f>
        <v>0</v>
      </c>
      <c r="K139" s="79"/>
      <c r="L139" s="50"/>
      <c r="M139" s="68"/>
      <c r="N139" s="57"/>
      <c r="O139" s="189"/>
      <c r="P139" s="145"/>
      <c r="Q139" s="43"/>
    </row>
    <row r="140" spans="1:17" ht="82.5" customHeight="1" x14ac:dyDescent="0.25">
      <c r="A140" s="169"/>
      <c r="B140" s="172"/>
      <c r="C140" s="159"/>
      <c r="D140" s="160"/>
      <c r="E140" s="161"/>
      <c r="F140" s="74" t="s">
        <v>55</v>
      </c>
      <c r="G140" s="78">
        <v>4</v>
      </c>
      <c r="H140" s="78">
        <v>0</v>
      </c>
      <c r="I140" s="71">
        <f>H140/G140*100</f>
        <v>0</v>
      </c>
      <c r="J140" s="76" t="e">
        <f>E140/I140*100</f>
        <v>#DIV/0!</v>
      </c>
      <c r="K140" s="79"/>
      <c r="L140" s="50"/>
      <c r="M140" s="68"/>
      <c r="N140" s="57"/>
      <c r="O140" s="189"/>
      <c r="P140" s="145"/>
      <c r="Q140" s="43"/>
    </row>
    <row r="141" spans="1:17" ht="85.5" customHeight="1" x14ac:dyDescent="0.25">
      <c r="A141" s="169"/>
      <c r="B141" s="172"/>
      <c r="C141" s="159"/>
      <c r="D141" s="160"/>
      <c r="E141" s="161"/>
      <c r="F141" s="54" t="s">
        <v>56</v>
      </c>
      <c r="G141" s="78">
        <v>0</v>
      </c>
      <c r="H141" s="78">
        <v>0</v>
      </c>
      <c r="I141" s="71" t="e">
        <f>H141/G141*100</f>
        <v>#DIV/0!</v>
      </c>
      <c r="J141" s="76" t="e">
        <f>E141/I141*100</f>
        <v>#DIV/0!</v>
      </c>
      <c r="K141" s="79"/>
      <c r="L141" s="50"/>
      <c r="M141" s="68"/>
      <c r="N141" s="57"/>
      <c r="O141" s="189"/>
      <c r="P141" s="145"/>
      <c r="Q141" s="43"/>
    </row>
    <row r="142" spans="1:17" ht="41.25" customHeight="1" thickBot="1" x14ac:dyDescent="0.3">
      <c r="A142" s="170"/>
      <c r="B142" s="173"/>
      <c r="C142" s="162"/>
      <c r="D142" s="163"/>
      <c r="E142" s="164"/>
      <c r="F142" s="80"/>
      <c r="G142" s="81"/>
      <c r="H142" s="81"/>
      <c r="I142" s="81"/>
      <c r="J142" s="82"/>
      <c r="K142" s="177" t="s">
        <v>50</v>
      </c>
      <c r="L142" s="178"/>
      <c r="M142" s="179"/>
      <c r="N142" s="58">
        <f>(N137+N138)/2</f>
        <v>91.353383458646618</v>
      </c>
      <c r="O142" s="190"/>
      <c r="P142" s="146"/>
      <c r="Q142" s="43"/>
    </row>
    <row r="143" spans="1:17" ht="58.5" customHeight="1" x14ac:dyDescent="0.25">
      <c r="A143" s="168">
        <v>17</v>
      </c>
      <c r="B143" s="171" t="s">
        <v>197</v>
      </c>
      <c r="C143" s="69">
        <v>12</v>
      </c>
      <c r="D143" s="69">
        <v>8</v>
      </c>
      <c r="E143" s="83">
        <f>D143/C143*100</f>
        <v>66.666666666666657</v>
      </c>
      <c r="F143" s="70" t="s">
        <v>6</v>
      </c>
      <c r="G143" s="71">
        <f>G144+G145+G146+G147</f>
        <v>3.5</v>
      </c>
      <c r="H143" s="71">
        <f>H144+H145+H146+H147</f>
        <v>3.5</v>
      </c>
      <c r="I143" s="71">
        <f>H143/G143*100</f>
        <v>100</v>
      </c>
      <c r="J143" s="76">
        <f>E143/I143*100</f>
        <v>66.666666666666657</v>
      </c>
      <c r="K143" s="73" t="s">
        <v>163</v>
      </c>
      <c r="L143" s="50"/>
      <c r="M143" s="68"/>
      <c r="N143" s="57" t="e">
        <f>M143/L143*100</f>
        <v>#DIV/0!</v>
      </c>
      <c r="O143" s="187" t="s">
        <v>162</v>
      </c>
      <c r="P143" s="144" t="s">
        <v>161</v>
      </c>
      <c r="Q143" s="43"/>
    </row>
    <row r="144" spans="1:17" ht="84.75" customHeight="1" x14ac:dyDescent="0.25">
      <c r="A144" s="169"/>
      <c r="B144" s="172"/>
      <c r="C144" s="156" t="s">
        <v>160</v>
      </c>
      <c r="D144" s="157"/>
      <c r="E144" s="158"/>
      <c r="F144" s="74" t="s">
        <v>54</v>
      </c>
      <c r="G144" s="78">
        <v>0</v>
      </c>
      <c r="H144" s="78">
        <v>0</v>
      </c>
      <c r="I144" s="71" t="e">
        <f>H144/G144*100</f>
        <v>#DIV/0!</v>
      </c>
      <c r="J144" s="76" t="e">
        <f>E144/I144*100</f>
        <v>#DIV/0!</v>
      </c>
      <c r="K144" s="79"/>
      <c r="L144" s="50"/>
      <c r="M144" s="68"/>
      <c r="N144" s="57" t="e">
        <f t="shared" ref="N144:N147" si="12">M144/L144*100</f>
        <v>#DIV/0!</v>
      </c>
      <c r="O144" s="187"/>
      <c r="P144" s="145"/>
      <c r="Q144" s="43"/>
    </row>
    <row r="145" spans="1:17" ht="81" customHeight="1" x14ac:dyDescent="0.25">
      <c r="A145" s="169"/>
      <c r="B145" s="172"/>
      <c r="C145" s="159"/>
      <c r="D145" s="160"/>
      <c r="E145" s="161"/>
      <c r="F145" s="74" t="s">
        <v>53</v>
      </c>
      <c r="G145" s="78">
        <v>0</v>
      </c>
      <c r="H145" s="78">
        <v>0</v>
      </c>
      <c r="I145" s="71" t="e">
        <f>H145/G145*100</f>
        <v>#DIV/0!</v>
      </c>
      <c r="J145" s="76" t="e">
        <f>E145/I145*100</f>
        <v>#DIV/0!</v>
      </c>
      <c r="K145" s="79"/>
      <c r="L145" s="50"/>
      <c r="M145" s="68"/>
      <c r="N145" s="57" t="e">
        <f t="shared" si="12"/>
        <v>#DIV/0!</v>
      </c>
      <c r="O145" s="187"/>
      <c r="P145" s="145"/>
      <c r="Q145" s="43"/>
    </row>
    <row r="146" spans="1:17" ht="72.75" customHeight="1" x14ac:dyDescent="0.25">
      <c r="A146" s="169"/>
      <c r="B146" s="172"/>
      <c r="C146" s="159"/>
      <c r="D146" s="160"/>
      <c r="E146" s="161"/>
      <c r="F146" s="74" t="s">
        <v>55</v>
      </c>
      <c r="G146" s="78">
        <v>3.5</v>
      </c>
      <c r="H146" s="78">
        <v>3.5</v>
      </c>
      <c r="I146" s="71">
        <f>H146/G146*100</f>
        <v>100</v>
      </c>
      <c r="J146" s="76">
        <f>E146/I146*100</f>
        <v>0</v>
      </c>
      <c r="K146" s="79"/>
      <c r="L146" s="50"/>
      <c r="M146" s="68"/>
      <c r="N146" s="57" t="e">
        <f t="shared" si="12"/>
        <v>#DIV/0!</v>
      </c>
      <c r="O146" s="187"/>
      <c r="P146" s="145"/>
      <c r="Q146" s="43"/>
    </row>
    <row r="147" spans="1:17" ht="93" customHeight="1" x14ac:dyDescent="0.25">
      <c r="A147" s="169"/>
      <c r="B147" s="172"/>
      <c r="C147" s="159"/>
      <c r="D147" s="160"/>
      <c r="E147" s="161"/>
      <c r="F147" s="54" t="s">
        <v>56</v>
      </c>
      <c r="G147" s="78">
        <v>0</v>
      </c>
      <c r="H147" s="78">
        <v>0</v>
      </c>
      <c r="I147" s="71" t="e">
        <f>H147/G147*100</f>
        <v>#DIV/0!</v>
      </c>
      <c r="J147" s="76" t="e">
        <f>E147/I147*100</f>
        <v>#DIV/0!</v>
      </c>
      <c r="K147" s="79"/>
      <c r="L147" s="50"/>
      <c r="M147" s="68"/>
      <c r="N147" s="57" t="e">
        <f t="shared" si="12"/>
        <v>#DIV/0!</v>
      </c>
      <c r="O147" s="187"/>
      <c r="P147" s="145"/>
      <c r="Q147" s="43"/>
    </row>
    <row r="148" spans="1:17" ht="48" thickBot="1" x14ac:dyDescent="0.3">
      <c r="A148" s="170"/>
      <c r="B148" s="173"/>
      <c r="C148" s="162"/>
      <c r="D148" s="163"/>
      <c r="E148" s="164"/>
      <c r="F148" s="80"/>
      <c r="G148" s="81"/>
      <c r="H148" s="81"/>
      <c r="I148" s="81"/>
      <c r="J148" s="82"/>
      <c r="K148" s="177" t="s">
        <v>50</v>
      </c>
      <c r="L148" s="178"/>
      <c r="M148" s="179"/>
      <c r="N148" s="59" t="s">
        <v>52</v>
      </c>
      <c r="O148" s="187"/>
      <c r="P148" s="146"/>
      <c r="Q148" s="43"/>
    </row>
    <row r="149" spans="1:17" ht="63" customHeight="1" x14ac:dyDescent="0.25">
      <c r="A149" s="168">
        <v>18</v>
      </c>
      <c r="B149" s="171" t="s">
        <v>196</v>
      </c>
      <c r="C149" s="69">
        <v>19</v>
      </c>
      <c r="D149" s="69">
        <v>17</v>
      </c>
      <c r="E149" s="83">
        <f>D149/C149*100</f>
        <v>89.473684210526315</v>
      </c>
      <c r="F149" s="70" t="s">
        <v>6</v>
      </c>
      <c r="G149" s="71">
        <f>G150+G151+G152+G153</f>
        <v>0</v>
      </c>
      <c r="H149" s="71">
        <f>H150+H151+H152+H153</f>
        <v>0</v>
      </c>
      <c r="I149" s="71" t="e">
        <f>H149/G149*100</f>
        <v>#DIV/0!</v>
      </c>
      <c r="J149" s="85" t="e">
        <f>E149/I149*100</f>
        <v>#DIV/0!</v>
      </c>
      <c r="K149" s="73" t="s">
        <v>60</v>
      </c>
      <c r="L149" s="50">
        <v>10</v>
      </c>
      <c r="M149" s="68">
        <v>10</v>
      </c>
      <c r="N149" s="57">
        <f>M149/L149*100</f>
        <v>100</v>
      </c>
      <c r="O149" s="181" t="e">
        <f>N156*J149/100</f>
        <v>#DIV/0!</v>
      </c>
      <c r="P149" s="184" t="s">
        <v>193</v>
      </c>
      <c r="Q149" s="43"/>
    </row>
    <row r="150" spans="1:17" ht="72.75" customHeight="1" x14ac:dyDescent="0.25">
      <c r="A150" s="169"/>
      <c r="B150" s="172"/>
      <c r="C150" s="156" t="s">
        <v>170</v>
      </c>
      <c r="D150" s="157"/>
      <c r="E150" s="158"/>
      <c r="F150" s="74" t="s">
        <v>54</v>
      </c>
      <c r="G150" s="78">
        <v>0</v>
      </c>
      <c r="H150" s="78">
        <v>0</v>
      </c>
      <c r="I150" s="71" t="e">
        <f>H150/G150*100</f>
        <v>#DIV/0!</v>
      </c>
      <c r="J150" s="76" t="e">
        <f>E150/I150*100</f>
        <v>#DIV/0!</v>
      </c>
      <c r="K150" s="79" t="s">
        <v>62</v>
      </c>
      <c r="L150" s="50">
        <v>0</v>
      </c>
      <c r="M150" s="68">
        <v>0</v>
      </c>
      <c r="N150" s="57" t="e">
        <f t="shared" ref="N150:N155" si="13">M150/L150*100</f>
        <v>#DIV/0!</v>
      </c>
      <c r="O150" s="182"/>
      <c r="P150" s="185"/>
      <c r="Q150" s="43"/>
    </row>
    <row r="151" spans="1:17" ht="69" customHeight="1" x14ac:dyDescent="0.25">
      <c r="A151" s="169"/>
      <c r="B151" s="172"/>
      <c r="C151" s="159"/>
      <c r="D151" s="160"/>
      <c r="E151" s="161"/>
      <c r="F151" s="74" t="s">
        <v>53</v>
      </c>
      <c r="G151" s="78">
        <v>0</v>
      </c>
      <c r="H151" s="78">
        <v>0</v>
      </c>
      <c r="I151" s="71" t="e">
        <f>H151/G151*100</f>
        <v>#DIV/0!</v>
      </c>
      <c r="J151" s="76" t="e">
        <f>E151/I151*100</f>
        <v>#DIV/0!</v>
      </c>
      <c r="K151" s="79" t="s">
        <v>61</v>
      </c>
      <c r="L151" s="50">
        <v>0</v>
      </c>
      <c r="M151" s="68">
        <v>0</v>
      </c>
      <c r="N151" s="57" t="e">
        <f t="shared" si="13"/>
        <v>#DIV/0!</v>
      </c>
      <c r="O151" s="182"/>
      <c r="P151" s="185"/>
      <c r="Q151" s="43"/>
    </row>
    <row r="152" spans="1:17" ht="57.75" customHeight="1" x14ac:dyDescent="0.25">
      <c r="A152" s="169"/>
      <c r="B152" s="172"/>
      <c r="C152" s="159"/>
      <c r="D152" s="160"/>
      <c r="E152" s="161"/>
      <c r="F152" s="74" t="s">
        <v>55</v>
      </c>
      <c r="G152" s="78">
        <v>0</v>
      </c>
      <c r="H152" s="78">
        <v>0</v>
      </c>
      <c r="I152" s="71" t="e">
        <f>H152/G152*100</f>
        <v>#DIV/0!</v>
      </c>
      <c r="J152" s="76" t="e">
        <f>E152/I152*100</f>
        <v>#DIV/0!</v>
      </c>
      <c r="K152" s="79" t="s">
        <v>63</v>
      </c>
      <c r="L152" s="50">
        <v>5</v>
      </c>
      <c r="M152" s="68">
        <v>5</v>
      </c>
      <c r="N152" s="57">
        <f t="shared" si="13"/>
        <v>100</v>
      </c>
      <c r="O152" s="182"/>
      <c r="P152" s="185"/>
      <c r="Q152" s="43"/>
    </row>
    <row r="153" spans="1:17" ht="68.25" customHeight="1" x14ac:dyDescent="0.25">
      <c r="A153" s="169"/>
      <c r="B153" s="172"/>
      <c r="C153" s="159"/>
      <c r="D153" s="160"/>
      <c r="E153" s="161"/>
      <c r="F153" s="54" t="s">
        <v>56</v>
      </c>
      <c r="G153" s="78">
        <v>0</v>
      </c>
      <c r="H153" s="78">
        <v>0</v>
      </c>
      <c r="I153" s="71" t="e">
        <f>H153/G153*100</f>
        <v>#DIV/0!</v>
      </c>
      <c r="J153" s="76" t="e">
        <f>E153/I153*100</f>
        <v>#DIV/0!</v>
      </c>
      <c r="K153" s="79" t="s">
        <v>64</v>
      </c>
      <c r="L153" s="50">
        <v>27</v>
      </c>
      <c r="M153" s="68">
        <v>27</v>
      </c>
      <c r="N153" s="57">
        <f t="shared" si="13"/>
        <v>100</v>
      </c>
      <c r="O153" s="182"/>
      <c r="P153" s="185"/>
      <c r="Q153" s="43"/>
    </row>
    <row r="154" spans="1:17" ht="47.25" x14ac:dyDescent="0.25">
      <c r="A154" s="169"/>
      <c r="B154" s="172"/>
      <c r="C154" s="159"/>
      <c r="D154" s="160"/>
      <c r="E154" s="161"/>
      <c r="F154" s="86"/>
      <c r="G154" s="87"/>
      <c r="H154" s="87"/>
      <c r="I154" s="87"/>
      <c r="J154" s="88"/>
      <c r="K154" s="55" t="s">
        <v>65</v>
      </c>
      <c r="L154" s="89">
        <v>2</v>
      </c>
      <c r="M154" s="89">
        <v>2</v>
      </c>
      <c r="N154" s="57">
        <f t="shared" si="13"/>
        <v>100</v>
      </c>
      <c r="O154" s="182"/>
      <c r="P154" s="185"/>
      <c r="Q154" s="43"/>
    </row>
    <row r="155" spans="1:17" ht="47.25" x14ac:dyDescent="0.25">
      <c r="A155" s="169"/>
      <c r="B155" s="172"/>
      <c r="C155" s="159"/>
      <c r="D155" s="160"/>
      <c r="E155" s="161"/>
      <c r="F155" s="90"/>
      <c r="G155" s="91"/>
      <c r="H155" s="91"/>
      <c r="I155" s="91"/>
      <c r="J155" s="92"/>
      <c r="K155" s="55" t="s">
        <v>169</v>
      </c>
      <c r="L155" s="89">
        <v>80</v>
      </c>
      <c r="M155" s="89">
        <v>78.8</v>
      </c>
      <c r="N155" s="57">
        <f t="shared" si="13"/>
        <v>98.5</v>
      </c>
      <c r="O155" s="182"/>
      <c r="P155" s="185"/>
      <c r="Q155" s="43"/>
    </row>
    <row r="156" spans="1:17" ht="40.5" customHeight="1" thickBot="1" x14ac:dyDescent="0.3">
      <c r="A156" s="170"/>
      <c r="B156" s="173"/>
      <c r="C156" s="162"/>
      <c r="D156" s="163"/>
      <c r="E156" s="164"/>
      <c r="F156" s="80"/>
      <c r="G156" s="81"/>
      <c r="H156" s="81"/>
      <c r="I156" s="81"/>
      <c r="J156" s="82"/>
      <c r="K156" s="177" t="s">
        <v>50</v>
      </c>
      <c r="L156" s="178"/>
      <c r="M156" s="179"/>
      <c r="N156" s="56">
        <v>98.55</v>
      </c>
      <c r="O156" s="183"/>
      <c r="P156" s="186"/>
      <c r="Q156" s="43"/>
    </row>
    <row r="157" spans="1:17" ht="45" customHeight="1" x14ac:dyDescent="0.25">
      <c r="A157" s="168">
        <v>19</v>
      </c>
      <c r="B157" s="171" t="s">
        <v>194</v>
      </c>
      <c r="C157" s="69">
        <v>39</v>
      </c>
      <c r="D157" s="69">
        <v>30</v>
      </c>
      <c r="E157" s="84">
        <f>D157/C157*100</f>
        <v>76.923076923076934</v>
      </c>
      <c r="F157" s="70" t="s">
        <v>6</v>
      </c>
      <c r="G157" s="71">
        <v>6</v>
      </c>
      <c r="H157" s="71">
        <v>0</v>
      </c>
      <c r="I157" s="71">
        <f>H157/G157*100</f>
        <v>0</v>
      </c>
      <c r="J157" s="76" t="e">
        <f>E157/I157*100</f>
        <v>#DIV/0!</v>
      </c>
      <c r="K157" s="73" t="s">
        <v>163</v>
      </c>
      <c r="L157" s="50"/>
      <c r="M157" s="68"/>
      <c r="N157" s="57" t="e">
        <f>M157/L157*100</f>
        <v>#DIV/0!</v>
      </c>
      <c r="O157" s="174" t="s">
        <v>162</v>
      </c>
      <c r="P157" s="144" t="s">
        <v>188</v>
      </c>
      <c r="Q157" s="43"/>
    </row>
    <row r="158" spans="1:17" ht="80.25" customHeight="1" x14ac:dyDescent="0.25">
      <c r="A158" s="169"/>
      <c r="B158" s="172"/>
      <c r="C158" s="156" t="s">
        <v>232</v>
      </c>
      <c r="D158" s="157"/>
      <c r="E158" s="158"/>
      <c r="F158" s="74" t="s">
        <v>54</v>
      </c>
      <c r="G158" s="78">
        <v>0</v>
      </c>
      <c r="H158" s="78">
        <v>0</v>
      </c>
      <c r="I158" s="71" t="e">
        <f>H158/G158*100</f>
        <v>#DIV/0!</v>
      </c>
      <c r="J158" s="76" t="e">
        <f>E158/I158*100</f>
        <v>#DIV/0!</v>
      </c>
      <c r="K158" s="79"/>
      <c r="L158" s="50"/>
      <c r="M158" s="68"/>
      <c r="N158" s="57" t="e">
        <f t="shared" ref="N158:N161" si="14">M158/L158*100</f>
        <v>#DIV/0!</v>
      </c>
      <c r="O158" s="175"/>
      <c r="P158" s="145"/>
      <c r="Q158" s="43"/>
    </row>
    <row r="159" spans="1:17" ht="73.5" customHeight="1" x14ac:dyDescent="0.25">
      <c r="A159" s="169"/>
      <c r="B159" s="172"/>
      <c r="C159" s="159"/>
      <c r="D159" s="160"/>
      <c r="E159" s="161"/>
      <c r="F159" s="74" t="s">
        <v>53</v>
      </c>
      <c r="G159" s="78">
        <v>0</v>
      </c>
      <c r="H159" s="78">
        <v>0</v>
      </c>
      <c r="I159" s="71" t="e">
        <f>H159/G159*100</f>
        <v>#DIV/0!</v>
      </c>
      <c r="J159" s="76" t="e">
        <f>E159/I159*100</f>
        <v>#DIV/0!</v>
      </c>
      <c r="K159" s="79"/>
      <c r="L159" s="50"/>
      <c r="M159" s="68"/>
      <c r="N159" s="57" t="e">
        <f t="shared" si="14"/>
        <v>#DIV/0!</v>
      </c>
      <c r="O159" s="175"/>
      <c r="P159" s="145"/>
      <c r="Q159" s="43"/>
    </row>
    <row r="160" spans="1:17" ht="78.75" customHeight="1" x14ac:dyDescent="0.25">
      <c r="A160" s="169"/>
      <c r="B160" s="172"/>
      <c r="C160" s="159"/>
      <c r="D160" s="160"/>
      <c r="E160" s="161"/>
      <c r="F160" s="74" t="s">
        <v>55</v>
      </c>
      <c r="G160" s="78">
        <v>6</v>
      </c>
      <c r="H160" s="78">
        <v>0</v>
      </c>
      <c r="I160" s="71">
        <f>H160/G160*100</f>
        <v>0</v>
      </c>
      <c r="J160" s="76" t="e">
        <f>E160/I160*100</f>
        <v>#DIV/0!</v>
      </c>
      <c r="K160" s="79"/>
      <c r="L160" s="50"/>
      <c r="M160" s="68"/>
      <c r="N160" s="57" t="e">
        <f t="shared" si="14"/>
        <v>#DIV/0!</v>
      </c>
      <c r="O160" s="175"/>
      <c r="P160" s="145"/>
      <c r="Q160" s="43"/>
    </row>
    <row r="161" spans="1:17" ht="93" customHeight="1" x14ac:dyDescent="0.25">
      <c r="A161" s="169"/>
      <c r="B161" s="172"/>
      <c r="C161" s="159"/>
      <c r="D161" s="160"/>
      <c r="E161" s="161"/>
      <c r="F161" s="54" t="s">
        <v>56</v>
      </c>
      <c r="G161" s="78">
        <v>0</v>
      </c>
      <c r="H161" s="78">
        <v>0</v>
      </c>
      <c r="I161" s="71" t="e">
        <f>H161/G161*100</f>
        <v>#DIV/0!</v>
      </c>
      <c r="J161" s="76" t="e">
        <f>E161/I161*100</f>
        <v>#DIV/0!</v>
      </c>
      <c r="K161" s="79"/>
      <c r="L161" s="50"/>
      <c r="M161" s="68"/>
      <c r="N161" s="57" t="e">
        <f t="shared" si="14"/>
        <v>#DIV/0!</v>
      </c>
      <c r="O161" s="175"/>
      <c r="P161" s="145"/>
      <c r="Q161" s="43"/>
    </row>
    <row r="162" spans="1:17" ht="35.25" customHeight="1" thickBot="1" x14ac:dyDescent="0.3">
      <c r="A162" s="170"/>
      <c r="B162" s="173"/>
      <c r="C162" s="162"/>
      <c r="D162" s="163"/>
      <c r="E162" s="164"/>
      <c r="F162" s="80"/>
      <c r="G162" s="81"/>
      <c r="H162" s="81"/>
      <c r="I162" s="81"/>
      <c r="J162" s="82"/>
      <c r="K162" s="177" t="s">
        <v>50</v>
      </c>
      <c r="L162" s="178"/>
      <c r="M162" s="179"/>
      <c r="N162" s="59"/>
      <c r="O162" s="176"/>
      <c r="P162" s="146"/>
      <c r="Q162" s="43"/>
    </row>
    <row r="163" spans="1:17" ht="47.25" customHeight="1" x14ac:dyDescent="0.25">
      <c r="A163" s="168">
        <v>20</v>
      </c>
      <c r="B163" s="171" t="s">
        <v>195</v>
      </c>
      <c r="C163" s="69">
        <v>8</v>
      </c>
      <c r="D163" s="69">
        <v>7</v>
      </c>
      <c r="E163" s="69">
        <f>D163/C163*100</f>
        <v>87.5</v>
      </c>
      <c r="F163" s="70" t="s">
        <v>6</v>
      </c>
      <c r="G163" s="71">
        <v>301.39999999999998</v>
      </c>
      <c r="H163" s="71">
        <v>261.39999999999998</v>
      </c>
      <c r="I163" s="71">
        <v>86.7</v>
      </c>
      <c r="J163" s="101">
        <f>E137/I137*100</f>
        <v>93.978332073570172</v>
      </c>
      <c r="K163" s="73" t="s">
        <v>163</v>
      </c>
      <c r="L163" s="50"/>
      <c r="M163" s="68"/>
      <c r="N163" s="57" t="e">
        <f>M163/L163*100</f>
        <v>#DIV/0!</v>
      </c>
      <c r="O163" s="174" t="s">
        <v>162</v>
      </c>
      <c r="P163" s="144" t="s">
        <v>161</v>
      </c>
      <c r="Q163" s="43"/>
    </row>
    <row r="164" spans="1:17" ht="84.75" customHeight="1" x14ac:dyDescent="0.25">
      <c r="A164" s="169"/>
      <c r="B164" s="172"/>
      <c r="C164" s="156" t="s">
        <v>230</v>
      </c>
      <c r="D164" s="157"/>
      <c r="E164" s="158"/>
      <c r="F164" s="74" t="s">
        <v>54</v>
      </c>
      <c r="G164" s="78">
        <v>0</v>
      </c>
      <c r="H164" s="78">
        <v>0</v>
      </c>
      <c r="I164" s="71" t="e">
        <f>H164/G164*100</f>
        <v>#DIV/0!</v>
      </c>
      <c r="J164" s="76" t="e">
        <f>E164/I164*100</f>
        <v>#DIV/0!</v>
      </c>
      <c r="K164" s="79"/>
      <c r="L164" s="50"/>
      <c r="M164" s="68"/>
      <c r="N164" s="57" t="e">
        <f t="shared" ref="N164:N167" si="15">M164/L164*100</f>
        <v>#DIV/0!</v>
      </c>
      <c r="O164" s="175"/>
      <c r="P164" s="145"/>
      <c r="Q164" s="43"/>
    </row>
    <row r="165" spans="1:17" ht="75" customHeight="1" x14ac:dyDescent="0.25">
      <c r="A165" s="169"/>
      <c r="B165" s="172"/>
      <c r="C165" s="159"/>
      <c r="D165" s="160"/>
      <c r="E165" s="161"/>
      <c r="F165" s="74" t="s">
        <v>53</v>
      </c>
      <c r="G165" s="78">
        <v>0</v>
      </c>
      <c r="H165" s="78">
        <v>0</v>
      </c>
      <c r="I165" s="71" t="e">
        <f>H165/G165*100</f>
        <v>#DIV/0!</v>
      </c>
      <c r="J165" s="76" t="e">
        <f>E165/I165*100</f>
        <v>#DIV/0!</v>
      </c>
      <c r="K165" s="79"/>
      <c r="L165" s="50"/>
      <c r="M165" s="68"/>
      <c r="N165" s="57" t="e">
        <f t="shared" si="15"/>
        <v>#DIV/0!</v>
      </c>
      <c r="O165" s="175"/>
      <c r="P165" s="145"/>
      <c r="Q165" s="43"/>
    </row>
    <row r="166" spans="1:17" ht="81" customHeight="1" x14ac:dyDescent="0.25">
      <c r="A166" s="169"/>
      <c r="B166" s="172"/>
      <c r="C166" s="159"/>
      <c r="D166" s="160"/>
      <c r="E166" s="161"/>
      <c r="F166" s="74" t="s">
        <v>55</v>
      </c>
      <c r="G166" s="78">
        <v>301.39999999999998</v>
      </c>
      <c r="H166" s="78">
        <v>261.39999999999998</v>
      </c>
      <c r="I166" s="71">
        <f>H166/G166*100</f>
        <v>86.728599867285993</v>
      </c>
      <c r="J166" s="76">
        <f>E166/I166*100</f>
        <v>0</v>
      </c>
      <c r="K166" s="79"/>
      <c r="L166" s="50"/>
      <c r="M166" s="68"/>
      <c r="N166" s="57" t="e">
        <f t="shared" si="15"/>
        <v>#DIV/0!</v>
      </c>
      <c r="O166" s="175"/>
      <c r="P166" s="145"/>
      <c r="Q166" s="43"/>
    </row>
    <row r="167" spans="1:17" ht="99.75" customHeight="1" x14ac:dyDescent="0.25">
      <c r="A167" s="169"/>
      <c r="B167" s="172"/>
      <c r="C167" s="159"/>
      <c r="D167" s="160"/>
      <c r="E167" s="161"/>
      <c r="F167" s="54" t="s">
        <v>56</v>
      </c>
      <c r="G167" s="78">
        <v>0</v>
      </c>
      <c r="H167" s="78">
        <v>0</v>
      </c>
      <c r="I167" s="71" t="e">
        <f>H167/G167*100</f>
        <v>#DIV/0!</v>
      </c>
      <c r="J167" s="76" t="e">
        <f>E167/I167*100</f>
        <v>#DIV/0!</v>
      </c>
      <c r="K167" s="79"/>
      <c r="L167" s="50"/>
      <c r="M167" s="68"/>
      <c r="N167" s="57" t="e">
        <f t="shared" si="15"/>
        <v>#DIV/0!</v>
      </c>
      <c r="O167" s="175"/>
      <c r="P167" s="145"/>
      <c r="Q167" s="43"/>
    </row>
    <row r="168" spans="1:17" ht="31.5" customHeight="1" thickBot="1" x14ac:dyDescent="0.3">
      <c r="A168" s="170"/>
      <c r="B168" s="173"/>
      <c r="C168" s="162"/>
      <c r="D168" s="163"/>
      <c r="E168" s="164"/>
      <c r="F168" s="80"/>
      <c r="G168" s="81"/>
      <c r="H168" s="81"/>
      <c r="I168" s="81"/>
      <c r="J168" s="82"/>
      <c r="K168" s="177" t="s">
        <v>50</v>
      </c>
      <c r="L168" s="178"/>
      <c r="M168" s="179"/>
      <c r="N168" s="59"/>
      <c r="O168" s="176"/>
      <c r="P168" s="146"/>
      <c r="Q168" s="43"/>
    </row>
    <row r="169" spans="1:17" ht="41.25" customHeight="1" x14ac:dyDescent="0.25">
      <c r="A169" s="168">
        <v>21</v>
      </c>
      <c r="B169" s="171" t="s">
        <v>189</v>
      </c>
      <c r="C169" s="69">
        <v>14</v>
      </c>
      <c r="D169" s="69">
        <v>12</v>
      </c>
      <c r="E169" s="83">
        <f>D169/C169*100</f>
        <v>85.714285714285708</v>
      </c>
      <c r="F169" s="70" t="s">
        <v>6</v>
      </c>
      <c r="G169" s="71">
        <v>5253.7</v>
      </c>
      <c r="H169" s="71">
        <v>4417.6000000000004</v>
      </c>
      <c r="I169" s="71">
        <f>H169/G169*100</f>
        <v>84.085501646458695</v>
      </c>
      <c r="J169" s="76">
        <f>E169/I169*100</f>
        <v>101.93705696693742</v>
      </c>
      <c r="K169" s="73" t="s">
        <v>163</v>
      </c>
      <c r="L169" s="50"/>
      <c r="M169" s="68"/>
      <c r="N169" s="57" t="e">
        <f>M169/L169*100</f>
        <v>#DIV/0!</v>
      </c>
      <c r="O169" s="174" t="s">
        <v>162</v>
      </c>
      <c r="P169" s="144" t="s">
        <v>188</v>
      </c>
    </row>
    <row r="170" spans="1:17" ht="67.5" customHeight="1" x14ac:dyDescent="0.25">
      <c r="A170" s="169"/>
      <c r="B170" s="172"/>
      <c r="C170" s="156" t="s">
        <v>171</v>
      </c>
      <c r="D170" s="157"/>
      <c r="E170" s="158"/>
      <c r="F170" s="74" t="s">
        <v>54</v>
      </c>
      <c r="G170" s="78">
        <v>0</v>
      </c>
      <c r="H170" s="78">
        <v>0</v>
      </c>
      <c r="I170" s="71" t="e">
        <f>H170/G170*100</f>
        <v>#DIV/0!</v>
      </c>
      <c r="J170" s="76" t="e">
        <f>E170/I170*100</f>
        <v>#DIV/0!</v>
      </c>
      <c r="K170" s="79"/>
      <c r="L170" s="50"/>
      <c r="M170" s="68"/>
      <c r="N170" s="57" t="e">
        <f t="shared" ref="N170:N173" si="16">M170/L170*100</f>
        <v>#DIV/0!</v>
      </c>
      <c r="O170" s="175"/>
      <c r="P170" s="145"/>
    </row>
    <row r="171" spans="1:17" ht="48.75" customHeight="1" x14ac:dyDescent="0.25">
      <c r="A171" s="169"/>
      <c r="B171" s="172"/>
      <c r="C171" s="159"/>
      <c r="D171" s="160"/>
      <c r="E171" s="161"/>
      <c r="F171" s="74" t="s">
        <v>53</v>
      </c>
      <c r="G171" s="78">
        <v>0</v>
      </c>
      <c r="H171" s="78">
        <v>0</v>
      </c>
      <c r="I171" s="71" t="e">
        <f>H171/G171*100</f>
        <v>#DIV/0!</v>
      </c>
      <c r="J171" s="76" t="e">
        <f>E171/I171*100</f>
        <v>#DIV/0!</v>
      </c>
      <c r="K171" s="79"/>
      <c r="L171" s="50"/>
      <c r="M171" s="68"/>
      <c r="N171" s="57" t="e">
        <f t="shared" si="16"/>
        <v>#DIV/0!</v>
      </c>
      <c r="O171" s="175"/>
      <c r="P171" s="145"/>
    </row>
    <row r="172" spans="1:17" ht="48" customHeight="1" x14ac:dyDescent="0.25">
      <c r="A172" s="169"/>
      <c r="B172" s="172"/>
      <c r="C172" s="159"/>
      <c r="D172" s="160"/>
      <c r="E172" s="161"/>
      <c r="F172" s="74" t="s">
        <v>55</v>
      </c>
      <c r="G172" s="78">
        <v>5253.7</v>
      </c>
      <c r="H172" s="78">
        <v>4417.6000000000004</v>
      </c>
      <c r="I172" s="71">
        <f>H172/G172*100</f>
        <v>84.085501646458695</v>
      </c>
      <c r="J172" s="76">
        <f>E172/I172*100</f>
        <v>0</v>
      </c>
      <c r="K172" s="79"/>
      <c r="L172" s="50"/>
      <c r="M172" s="68"/>
      <c r="N172" s="57" t="e">
        <f t="shared" si="16"/>
        <v>#DIV/0!</v>
      </c>
      <c r="O172" s="175"/>
      <c r="P172" s="145"/>
    </row>
    <row r="173" spans="1:17" ht="67.5" customHeight="1" x14ac:dyDescent="0.25">
      <c r="A173" s="169"/>
      <c r="B173" s="172"/>
      <c r="C173" s="159"/>
      <c r="D173" s="160"/>
      <c r="E173" s="161"/>
      <c r="F173" s="54" t="s">
        <v>56</v>
      </c>
      <c r="G173" s="78">
        <v>0</v>
      </c>
      <c r="H173" s="78">
        <v>0</v>
      </c>
      <c r="I173" s="71" t="e">
        <f>H173/G173*100</f>
        <v>#DIV/0!</v>
      </c>
      <c r="J173" s="76" t="e">
        <f>E173/I173*100</f>
        <v>#DIV/0!</v>
      </c>
      <c r="K173" s="79"/>
      <c r="L173" s="50"/>
      <c r="M173" s="68"/>
      <c r="N173" s="57" t="e">
        <f t="shared" si="16"/>
        <v>#DIV/0!</v>
      </c>
      <c r="O173" s="175"/>
      <c r="P173" s="145"/>
    </row>
    <row r="174" spans="1:17" ht="58.5" customHeight="1" thickBot="1" x14ac:dyDescent="0.3">
      <c r="A174" s="170"/>
      <c r="B174" s="173"/>
      <c r="C174" s="162"/>
      <c r="D174" s="163"/>
      <c r="E174" s="164"/>
      <c r="F174" s="80"/>
      <c r="G174" s="81"/>
      <c r="H174" s="81"/>
      <c r="I174" s="81"/>
      <c r="J174" s="82"/>
      <c r="K174" s="177" t="s">
        <v>50</v>
      </c>
      <c r="L174" s="178"/>
      <c r="M174" s="179"/>
      <c r="N174" s="59"/>
      <c r="O174" s="176"/>
      <c r="P174" s="146"/>
    </row>
    <row r="175" spans="1:17" ht="46.5" customHeight="1" x14ac:dyDescent="0.25">
      <c r="A175" s="168">
        <v>22</v>
      </c>
      <c r="B175" s="171" t="s">
        <v>190</v>
      </c>
      <c r="C175" s="69">
        <v>8</v>
      </c>
      <c r="D175" s="69">
        <v>7</v>
      </c>
      <c r="E175" s="69">
        <f>D175/C175*100</f>
        <v>87.5</v>
      </c>
      <c r="F175" s="70" t="s">
        <v>6</v>
      </c>
      <c r="G175" s="71">
        <v>54.2</v>
      </c>
      <c r="H175" s="71">
        <v>40.299999999999997</v>
      </c>
      <c r="I175" s="71">
        <f>H175/G175*100</f>
        <v>74.354243542435412</v>
      </c>
      <c r="J175" s="72">
        <f>E175/I175*100</f>
        <v>117.6799007444169</v>
      </c>
      <c r="K175" s="73" t="s">
        <v>179</v>
      </c>
      <c r="L175" s="50">
        <v>5</v>
      </c>
      <c r="M175" s="50">
        <v>5</v>
      </c>
      <c r="N175" s="61">
        <f>M175/L175*100</f>
        <v>100</v>
      </c>
      <c r="O175" s="180">
        <f>N175/J175*100</f>
        <v>84.976278334211898</v>
      </c>
      <c r="P175" s="144" t="s">
        <v>94</v>
      </c>
      <c r="Q175" s="44"/>
    </row>
    <row r="176" spans="1:17" ht="48" customHeight="1" x14ac:dyDescent="0.25">
      <c r="A176" s="169"/>
      <c r="B176" s="172"/>
      <c r="C176" s="156" t="s">
        <v>229</v>
      </c>
      <c r="D176" s="157"/>
      <c r="E176" s="158"/>
      <c r="F176" s="74" t="s">
        <v>54</v>
      </c>
      <c r="G176" s="78">
        <v>0</v>
      </c>
      <c r="H176" s="78">
        <v>0</v>
      </c>
      <c r="I176" s="71" t="e">
        <f>H176/G176*100</f>
        <v>#DIV/0!</v>
      </c>
      <c r="J176" s="76" t="e">
        <f>E176/I176*100</f>
        <v>#DIV/0!</v>
      </c>
      <c r="K176" s="77" t="s">
        <v>180</v>
      </c>
      <c r="L176" s="50">
        <v>0</v>
      </c>
      <c r="M176" s="50">
        <v>0</v>
      </c>
      <c r="N176" s="62" t="e">
        <f t="shared" ref="N176:N179" si="17">M176/L176*100</f>
        <v>#DIV/0!</v>
      </c>
      <c r="O176" s="175"/>
      <c r="P176" s="145"/>
      <c r="Q176" s="44"/>
    </row>
    <row r="177" spans="1:17" ht="48" customHeight="1" x14ac:dyDescent="0.25">
      <c r="A177" s="169"/>
      <c r="B177" s="172"/>
      <c r="C177" s="159"/>
      <c r="D177" s="160"/>
      <c r="E177" s="161"/>
      <c r="F177" s="74" t="s">
        <v>53</v>
      </c>
      <c r="G177" s="78"/>
      <c r="H177" s="78"/>
      <c r="I177" s="71" t="e">
        <f>H177/G177*100</f>
        <v>#DIV/0!</v>
      </c>
      <c r="J177" s="76" t="e">
        <f>E177/I177*100</f>
        <v>#DIV/0!</v>
      </c>
      <c r="K177" s="77" t="s">
        <v>181</v>
      </c>
      <c r="L177" s="50">
        <v>0</v>
      </c>
      <c r="M177" s="50">
        <v>0</v>
      </c>
      <c r="N177" s="62" t="e">
        <f t="shared" si="17"/>
        <v>#DIV/0!</v>
      </c>
      <c r="O177" s="175"/>
      <c r="P177" s="145"/>
      <c r="Q177" s="44"/>
    </row>
    <row r="178" spans="1:17" ht="54.75" customHeight="1" x14ac:dyDescent="0.25">
      <c r="A178" s="169"/>
      <c r="B178" s="172"/>
      <c r="C178" s="159"/>
      <c r="D178" s="160"/>
      <c r="E178" s="161"/>
      <c r="F178" s="74" t="s">
        <v>55</v>
      </c>
      <c r="G178" s="78">
        <v>54.2</v>
      </c>
      <c r="H178" s="78">
        <v>40.299999999999997</v>
      </c>
      <c r="I178" s="71">
        <f>H178/G178*100</f>
        <v>74.354243542435412</v>
      </c>
      <c r="J178" s="76">
        <f>E178/I178*100</f>
        <v>0</v>
      </c>
      <c r="K178" s="77"/>
      <c r="L178" s="50"/>
      <c r="M178" s="50"/>
      <c r="N178" s="62" t="e">
        <f t="shared" si="17"/>
        <v>#DIV/0!</v>
      </c>
      <c r="O178" s="175"/>
      <c r="P178" s="145"/>
      <c r="Q178" s="44"/>
    </row>
    <row r="179" spans="1:17" ht="49.5" x14ac:dyDescent="0.25">
      <c r="A179" s="169"/>
      <c r="B179" s="172"/>
      <c r="C179" s="159"/>
      <c r="D179" s="160"/>
      <c r="E179" s="161"/>
      <c r="F179" s="54" t="s">
        <v>56</v>
      </c>
      <c r="G179" s="78">
        <v>0</v>
      </c>
      <c r="H179" s="78">
        <v>0</v>
      </c>
      <c r="I179" s="71" t="e">
        <f>H179/G179*100</f>
        <v>#DIV/0!</v>
      </c>
      <c r="J179" s="76" t="e">
        <f>E179/I179*100</f>
        <v>#DIV/0!</v>
      </c>
      <c r="K179" s="77"/>
      <c r="L179" s="50"/>
      <c r="M179" s="50"/>
      <c r="N179" s="62" t="e">
        <f t="shared" si="17"/>
        <v>#DIV/0!</v>
      </c>
      <c r="O179" s="175"/>
      <c r="P179" s="145"/>
      <c r="Q179" s="44"/>
    </row>
    <row r="180" spans="1:17" ht="32.25" customHeight="1" thickBot="1" x14ac:dyDescent="0.3">
      <c r="A180" s="170"/>
      <c r="B180" s="173"/>
      <c r="C180" s="162"/>
      <c r="D180" s="163"/>
      <c r="E180" s="164"/>
      <c r="F180" s="80"/>
      <c r="G180" s="81"/>
      <c r="H180" s="81"/>
      <c r="I180" s="81"/>
      <c r="J180" s="82"/>
      <c r="K180" s="177" t="s">
        <v>50</v>
      </c>
      <c r="L180" s="178"/>
      <c r="M180" s="179"/>
      <c r="N180" s="59">
        <v>100</v>
      </c>
      <c r="O180" s="176"/>
      <c r="P180" s="146"/>
      <c r="Q180" s="44"/>
    </row>
    <row r="181" spans="1:17" ht="51.75" customHeight="1" x14ac:dyDescent="0.25">
      <c r="A181" s="147">
        <v>23</v>
      </c>
      <c r="B181" s="150" t="s">
        <v>191</v>
      </c>
      <c r="C181" s="69">
        <v>5</v>
      </c>
      <c r="D181" s="69">
        <v>2</v>
      </c>
      <c r="E181" s="69">
        <f>D181/C181*100</f>
        <v>40</v>
      </c>
      <c r="F181" s="70" t="s">
        <v>6</v>
      </c>
      <c r="G181" s="71">
        <v>5587.4</v>
      </c>
      <c r="H181" s="71">
        <v>4879.2</v>
      </c>
      <c r="I181" s="71">
        <f>H181/G181*100</f>
        <v>87.325052797365501</v>
      </c>
      <c r="J181" s="72">
        <f>E181/I181*100</f>
        <v>45.805869814723728</v>
      </c>
      <c r="K181" s="73" t="s">
        <v>175</v>
      </c>
      <c r="L181" s="50">
        <v>61.8</v>
      </c>
      <c r="M181" s="50">
        <v>61.8</v>
      </c>
      <c r="N181" s="62">
        <f>M181/L181*100</f>
        <v>100</v>
      </c>
      <c r="O181" s="153">
        <f>N181*J181/100</f>
        <v>45.805869814723728</v>
      </c>
      <c r="P181" s="144" t="s">
        <v>187</v>
      </c>
    </row>
    <row r="182" spans="1:17" ht="64.5" customHeight="1" x14ac:dyDescent="0.25">
      <c r="A182" s="148"/>
      <c r="B182" s="151"/>
      <c r="C182" s="156" t="s">
        <v>231</v>
      </c>
      <c r="D182" s="157"/>
      <c r="E182" s="158"/>
      <c r="F182" s="74" t="s">
        <v>54</v>
      </c>
      <c r="G182" s="75"/>
      <c r="H182" s="75"/>
      <c r="I182" s="71" t="e">
        <f>H182/G182*100</f>
        <v>#DIV/0!</v>
      </c>
      <c r="J182" s="76" t="e">
        <f>E182/I182*100</f>
        <v>#DIV/0!</v>
      </c>
      <c r="K182" s="77" t="s">
        <v>176</v>
      </c>
      <c r="L182" s="50">
        <v>185.2</v>
      </c>
      <c r="M182" s="50">
        <v>185.2</v>
      </c>
      <c r="N182" s="62">
        <f t="shared" ref="N182:N184" si="18">M182/L182*100</f>
        <v>100</v>
      </c>
      <c r="O182" s="154"/>
      <c r="P182" s="145"/>
    </row>
    <row r="183" spans="1:17" ht="54" customHeight="1" x14ac:dyDescent="0.25">
      <c r="A183" s="148"/>
      <c r="B183" s="151"/>
      <c r="C183" s="159"/>
      <c r="D183" s="160"/>
      <c r="E183" s="161"/>
      <c r="F183" s="74" t="s">
        <v>53</v>
      </c>
      <c r="G183" s="75"/>
      <c r="H183" s="75"/>
      <c r="I183" s="71" t="e">
        <f>H183/G183*100</f>
        <v>#DIV/0!</v>
      </c>
      <c r="J183" s="76" t="e">
        <f>E183/I183*100</f>
        <v>#DIV/0!</v>
      </c>
      <c r="K183" s="77" t="s">
        <v>177</v>
      </c>
      <c r="L183" s="50">
        <v>34</v>
      </c>
      <c r="M183" s="50">
        <v>34</v>
      </c>
      <c r="N183" s="62">
        <f t="shared" si="18"/>
        <v>100</v>
      </c>
      <c r="O183" s="154"/>
      <c r="P183" s="145"/>
    </row>
    <row r="184" spans="1:17" ht="51" customHeight="1" x14ac:dyDescent="0.25">
      <c r="A184" s="148"/>
      <c r="B184" s="151"/>
      <c r="C184" s="159"/>
      <c r="D184" s="160"/>
      <c r="E184" s="161"/>
      <c r="F184" s="74" t="s">
        <v>55</v>
      </c>
      <c r="G184" s="75">
        <v>5587.4</v>
      </c>
      <c r="H184" s="75">
        <v>4879.2</v>
      </c>
      <c r="I184" s="71">
        <f>H184/G184*100</f>
        <v>87.325052797365501</v>
      </c>
      <c r="J184" s="76">
        <f>E184/I184*100</f>
        <v>0</v>
      </c>
      <c r="K184" s="77"/>
      <c r="L184" s="50"/>
      <c r="M184" s="50"/>
      <c r="N184" s="62" t="e">
        <f t="shared" si="18"/>
        <v>#DIV/0!</v>
      </c>
      <c r="O184" s="154"/>
      <c r="P184" s="145"/>
    </row>
    <row r="185" spans="1:17" ht="44.25" x14ac:dyDescent="0.25">
      <c r="A185" s="148"/>
      <c r="B185" s="151"/>
      <c r="C185" s="159"/>
      <c r="D185" s="160"/>
      <c r="E185" s="161"/>
      <c r="F185" s="54" t="s">
        <v>56</v>
      </c>
      <c r="G185" s="75">
        <v>0</v>
      </c>
      <c r="H185" s="75">
        <v>0</v>
      </c>
      <c r="I185" s="71" t="e">
        <f>H185/G185*100</f>
        <v>#DIV/0!</v>
      </c>
      <c r="J185" s="76" t="e">
        <f>E185/I185*100</f>
        <v>#DIV/0!</v>
      </c>
      <c r="K185" s="77"/>
      <c r="L185" s="50"/>
      <c r="M185" s="50"/>
      <c r="N185" s="62">
        <v>100</v>
      </c>
      <c r="O185" s="154"/>
      <c r="P185" s="145"/>
    </row>
    <row r="186" spans="1:17" ht="290.25" customHeight="1" thickBot="1" x14ac:dyDescent="0.3">
      <c r="A186" s="149"/>
      <c r="B186" s="152"/>
      <c r="C186" s="162"/>
      <c r="D186" s="163"/>
      <c r="E186" s="164"/>
      <c r="F186" s="63"/>
      <c r="G186" s="64"/>
      <c r="H186" s="64"/>
      <c r="I186" s="64"/>
      <c r="J186" s="65"/>
      <c r="K186" s="165" t="s">
        <v>50</v>
      </c>
      <c r="L186" s="166"/>
      <c r="M186" s="167"/>
      <c r="N186" s="59">
        <f>(N181+N182+N183)/3</f>
        <v>100</v>
      </c>
      <c r="O186" s="155"/>
      <c r="P186" s="146"/>
    </row>
    <row r="187" spans="1:17" ht="42" customHeight="1" x14ac:dyDescent="0.25">
      <c r="A187" s="168">
        <v>24</v>
      </c>
      <c r="B187" s="171" t="s">
        <v>214</v>
      </c>
      <c r="C187" s="69">
        <v>8</v>
      </c>
      <c r="D187" s="69">
        <v>6</v>
      </c>
      <c r="E187" s="69">
        <f>D187/C187*100</f>
        <v>75</v>
      </c>
      <c r="F187" s="70" t="s">
        <v>6</v>
      </c>
      <c r="G187" s="71">
        <f>G188+G189+G190+G191</f>
        <v>4210.5</v>
      </c>
      <c r="H187" s="71">
        <f>H188+H189+H190+H191</f>
        <v>4210.5</v>
      </c>
      <c r="I187" s="71">
        <f>H187/G187*100</f>
        <v>100</v>
      </c>
      <c r="J187" s="76">
        <f>E187/I187*100</f>
        <v>75</v>
      </c>
      <c r="K187" s="73" t="s">
        <v>163</v>
      </c>
      <c r="L187" s="50"/>
      <c r="M187" s="68"/>
      <c r="N187" s="57" t="e">
        <f>M187/L187*100</f>
        <v>#DIV/0!</v>
      </c>
      <c r="O187" s="174" t="s">
        <v>162</v>
      </c>
      <c r="P187" s="144" t="s">
        <v>188</v>
      </c>
    </row>
    <row r="188" spans="1:17" ht="46.5" customHeight="1" x14ac:dyDescent="0.25">
      <c r="A188" s="169"/>
      <c r="B188" s="172"/>
      <c r="C188" s="156" t="s">
        <v>192</v>
      </c>
      <c r="D188" s="157"/>
      <c r="E188" s="158"/>
      <c r="F188" s="74" t="s">
        <v>54</v>
      </c>
      <c r="G188" s="78">
        <v>0</v>
      </c>
      <c r="H188" s="78">
        <v>0</v>
      </c>
      <c r="I188" s="71" t="e">
        <f>H188/G188*100</f>
        <v>#DIV/0!</v>
      </c>
      <c r="J188" s="76" t="e">
        <f>E188/I188*100</f>
        <v>#DIV/0!</v>
      </c>
      <c r="K188" s="79"/>
      <c r="L188" s="50"/>
      <c r="M188" s="68"/>
      <c r="N188" s="57" t="e">
        <f t="shared" ref="N188:N191" si="19">M188/L188*100</f>
        <v>#DIV/0!</v>
      </c>
      <c r="O188" s="175"/>
      <c r="P188" s="145"/>
    </row>
    <row r="189" spans="1:17" ht="54" customHeight="1" x14ac:dyDescent="0.25">
      <c r="A189" s="169"/>
      <c r="B189" s="172"/>
      <c r="C189" s="159"/>
      <c r="D189" s="160"/>
      <c r="E189" s="161"/>
      <c r="F189" s="74" t="s">
        <v>53</v>
      </c>
      <c r="G189" s="78">
        <v>4210.5</v>
      </c>
      <c r="H189" s="78">
        <v>4210.5</v>
      </c>
      <c r="I189" s="71">
        <f>H189/G189*100</f>
        <v>100</v>
      </c>
      <c r="J189" s="76">
        <f>E189/I189*100</f>
        <v>0</v>
      </c>
      <c r="K189" s="79"/>
      <c r="L189" s="50"/>
      <c r="M189" s="68"/>
      <c r="N189" s="57" t="e">
        <f t="shared" si="19"/>
        <v>#DIV/0!</v>
      </c>
      <c r="O189" s="175"/>
      <c r="P189" s="145"/>
    </row>
    <row r="190" spans="1:17" ht="53.25" customHeight="1" x14ac:dyDescent="0.25">
      <c r="A190" s="169"/>
      <c r="B190" s="172"/>
      <c r="C190" s="159"/>
      <c r="D190" s="160"/>
      <c r="E190" s="161"/>
      <c r="F190" s="74" t="s">
        <v>55</v>
      </c>
      <c r="G190" s="78">
        <v>0</v>
      </c>
      <c r="H190" s="78">
        <v>0</v>
      </c>
      <c r="I190" s="71" t="e">
        <f>H190/G190*100</f>
        <v>#DIV/0!</v>
      </c>
      <c r="J190" s="76" t="e">
        <f>E190/I190*100</f>
        <v>#DIV/0!</v>
      </c>
      <c r="K190" s="79"/>
      <c r="L190" s="50"/>
      <c r="M190" s="68"/>
      <c r="N190" s="57" t="e">
        <f t="shared" si="19"/>
        <v>#DIV/0!</v>
      </c>
      <c r="O190" s="175"/>
      <c r="P190" s="145"/>
    </row>
    <row r="191" spans="1:17" ht="44.25" x14ac:dyDescent="0.25">
      <c r="A191" s="169"/>
      <c r="B191" s="172"/>
      <c r="C191" s="159"/>
      <c r="D191" s="160"/>
      <c r="E191" s="161"/>
      <c r="F191" s="54" t="s">
        <v>56</v>
      </c>
      <c r="G191" s="78"/>
      <c r="H191" s="78"/>
      <c r="I191" s="71" t="e">
        <f>H191/G191*100</f>
        <v>#DIV/0!</v>
      </c>
      <c r="J191" s="76" t="e">
        <f>E191/I191*100</f>
        <v>#DIV/0!</v>
      </c>
      <c r="K191" s="79"/>
      <c r="L191" s="50"/>
      <c r="M191" s="68"/>
      <c r="N191" s="57" t="e">
        <f t="shared" si="19"/>
        <v>#DIV/0!</v>
      </c>
      <c r="O191" s="175"/>
      <c r="P191" s="145"/>
    </row>
    <row r="192" spans="1:17" ht="35.25" customHeight="1" thickBot="1" x14ac:dyDescent="0.3">
      <c r="A192" s="170"/>
      <c r="B192" s="173"/>
      <c r="C192" s="162"/>
      <c r="D192" s="163"/>
      <c r="E192" s="164"/>
      <c r="F192" s="80"/>
      <c r="G192" s="81"/>
      <c r="H192" s="81"/>
      <c r="I192" s="81"/>
      <c r="J192" s="82"/>
      <c r="K192" s="177" t="s">
        <v>50</v>
      </c>
      <c r="L192" s="178"/>
      <c r="M192" s="179"/>
      <c r="N192" s="59"/>
      <c r="O192" s="176"/>
      <c r="P192" s="146"/>
    </row>
  </sheetData>
  <mergeCells count="152">
    <mergeCell ref="A2:P2"/>
    <mergeCell ref="K15:M15"/>
    <mergeCell ref="O4:O5"/>
    <mergeCell ref="P4:P5"/>
    <mergeCell ref="C4:E4"/>
    <mergeCell ref="P7:P15"/>
    <mergeCell ref="C8:E15"/>
    <mergeCell ref="O7:O15"/>
    <mergeCell ref="A4:A5"/>
    <mergeCell ref="B4:B5"/>
    <mergeCell ref="F4:J4"/>
    <mergeCell ref="A7:A15"/>
    <mergeCell ref="K4:N4"/>
    <mergeCell ref="B7:B15"/>
    <mergeCell ref="O16:O21"/>
    <mergeCell ref="P16:P21"/>
    <mergeCell ref="C17:E21"/>
    <mergeCell ref="K21:M21"/>
    <mergeCell ref="A22:A28"/>
    <mergeCell ref="B22:B28"/>
    <mergeCell ref="O22:O28"/>
    <mergeCell ref="P22:P28"/>
    <mergeCell ref="C23:E28"/>
    <mergeCell ref="K28:M28"/>
    <mergeCell ref="A16:A21"/>
    <mergeCell ref="B16:B21"/>
    <mergeCell ref="A35:A40"/>
    <mergeCell ref="B35:B40"/>
    <mergeCell ref="O35:O40"/>
    <mergeCell ref="P35:P40"/>
    <mergeCell ref="C36:E40"/>
    <mergeCell ref="K40:M40"/>
    <mergeCell ref="A29:A34"/>
    <mergeCell ref="B29:B34"/>
    <mergeCell ref="O29:O34"/>
    <mergeCell ref="P29:P34"/>
    <mergeCell ref="C30:E34"/>
    <mergeCell ref="K34:M34"/>
    <mergeCell ref="A47:A56"/>
    <mergeCell ref="B47:B56"/>
    <mergeCell ref="O47:O56"/>
    <mergeCell ref="P47:P56"/>
    <mergeCell ref="C48:E56"/>
    <mergeCell ref="K56:M56"/>
    <mergeCell ref="A41:A46"/>
    <mergeCell ref="B41:B46"/>
    <mergeCell ref="O41:O46"/>
    <mergeCell ref="P41:P46"/>
    <mergeCell ref="C42:E46"/>
    <mergeCell ref="K46:M46"/>
    <mergeCell ref="A62:A67"/>
    <mergeCell ref="B62:B67"/>
    <mergeCell ref="O62:O67"/>
    <mergeCell ref="P62:P67"/>
    <mergeCell ref="C63:E67"/>
    <mergeCell ref="K67:M67"/>
    <mergeCell ref="A57:A61"/>
    <mergeCell ref="B57:B61"/>
    <mergeCell ref="O57:O61"/>
    <mergeCell ref="P57:P61"/>
    <mergeCell ref="C58:E61"/>
    <mergeCell ref="K61:M61"/>
    <mergeCell ref="A68:A79"/>
    <mergeCell ref="B68:B79"/>
    <mergeCell ref="O68:O79"/>
    <mergeCell ref="P68:P79"/>
    <mergeCell ref="C69:E79"/>
    <mergeCell ref="K79:M79"/>
    <mergeCell ref="A89:A101"/>
    <mergeCell ref="B89:B101"/>
    <mergeCell ref="O89:O101"/>
    <mergeCell ref="P89:P101"/>
    <mergeCell ref="C90:E101"/>
    <mergeCell ref="K101:M101"/>
    <mergeCell ref="A80:A88"/>
    <mergeCell ref="B80:B88"/>
    <mergeCell ref="O80:O88"/>
    <mergeCell ref="P80:P88"/>
    <mergeCell ref="C81:E88"/>
    <mergeCell ref="K88:M88"/>
    <mergeCell ref="A125:A130"/>
    <mergeCell ref="B125:B130"/>
    <mergeCell ref="O125:O130"/>
    <mergeCell ref="P125:P130"/>
    <mergeCell ref="C126:E130"/>
    <mergeCell ref="K130:M130"/>
    <mergeCell ref="A102:A124"/>
    <mergeCell ref="B102:B124"/>
    <mergeCell ref="O102:O124"/>
    <mergeCell ref="P102:P124"/>
    <mergeCell ref="C103:E124"/>
    <mergeCell ref="K124:M124"/>
    <mergeCell ref="A137:A142"/>
    <mergeCell ref="B137:B142"/>
    <mergeCell ref="O137:O142"/>
    <mergeCell ref="P137:P142"/>
    <mergeCell ref="C138:E142"/>
    <mergeCell ref="K142:M142"/>
    <mergeCell ref="A131:A136"/>
    <mergeCell ref="B131:B136"/>
    <mergeCell ref="O131:O136"/>
    <mergeCell ref="P131:P136"/>
    <mergeCell ref="C132:E136"/>
    <mergeCell ref="K136:M136"/>
    <mergeCell ref="A149:A156"/>
    <mergeCell ref="B149:B156"/>
    <mergeCell ref="O149:O156"/>
    <mergeCell ref="P149:P156"/>
    <mergeCell ref="C150:E156"/>
    <mergeCell ref="K156:M156"/>
    <mergeCell ref="A143:A148"/>
    <mergeCell ref="B143:B148"/>
    <mergeCell ref="O143:O148"/>
    <mergeCell ref="P143:P148"/>
    <mergeCell ref="C144:E148"/>
    <mergeCell ref="K148:M148"/>
    <mergeCell ref="A163:A168"/>
    <mergeCell ref="B163:B168"/>
    <mergeCell ref="O163:O168"/>
    <mergeCell ref="P163:P168"/>
    <mergeCell ref="C164:E168"/>
    <mergeCell ref="K168:M168"/>
    <mergeCell ref="A157:A162"/>
    <mergeCell ref="B157:B162"/>
    <mergeCell ref="O157:O162"/>
    <mergeCell ref="P157:P162"/>
    <mergeCell ref="C158:E162"/>
    <mergeCell ref="K162:M162"/>
    <mergeCell ref="P169:P174"/>
    <mergeCell ref="P175:P180"/>
    <mergeCell ref="A181:A186"/>
    <mergeCell ref="B181:B186"/>
    <mergeCell ref="O181:O186"/>
    <mergeCell ref="P181:P186"/>
    <mergeCell ref="C182:E186"/>
    <mergeCell ref="K186:M186"/>
    <mergeCell ref="A187:A192"/>
    <mergeCell ref="B187:B192"/>
    <mergeCell ref="O187:O192"/>
    <mergeCell ref="P187:P192"/>
    <mergeCell ref="C188:E192"/>
    <mergeCell ref="K192:M192"/>
    <mergeCell ref="A169:A174"/>
    <mergeCell ref="O169:O174"/>
    <mergeCell ref="B169:B174"/>
    <mergeCell ref="C170:E174"/>
    <mergeCell ref="K174:M174"/>
    <mergeCell ref="A175:A180"/>
    <mergeCell ref="B175:B180"/>
    <mergeCell ref="O175:O180"/>
    <mergeCell ref="C176:E180"/>
    <mergeCell ref="K180:M180"/>
  </mergeCells>
  <phoneticPr fontId="0" type="noConversion"/>
  <pageMargins left="0.39370078740157483" right="0.19685039370078741" top="0.19685039370078741" bottom="0.19685039370078741" header="0" footer="0"/>
  <pageSetup paperSize="9" scale="40" orientation="portrait" r:id="rId1"/>
  <rowBreaks count="3" manualBreakCount="3">
    <brk id="21" max="16383" man="1"/>
    <brk id="35" max="16383" man="1"/>
    <brk id="4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42"/>
  <sheetViews>
    <sheetView zoomScale="54" zoomScaleNormal="54" workbookViewId="0">
      <selection activeCell="H20" sqref="H20"/>
    </sheetView>
  </sheetViews>
  <sheetFormatPr defaultRowHeight="15" x14ac:dyDescent="0.2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s>
  <sheetData>
    <row r="1" spans="1:16" ht="21.6" customHeight="1" x14ac:dyDescent="0.25">
      <c r="M1" s="19"/>
      <c r="N1" s="19"/>
      <c r="O1" s="19" t="s">
        <v>24</v>
      </c>
      <c r="P1" s="19"/>
    </row>
    <row r="2" spans="1:16" ht="21" customHeight="1" x14ac:dyDescent="0.25">
      <c r="M2" s="20"/>
      <c r="N2" s="20"/>
      <c r="O2" s="20" t="s">
        <v>35</v>
      </c>
      <c r="P2" s="20"/>
    </row>
    <row r="3" spans="1:16" ht="19.899999999999999" customHeight="1" x14ac:dyDescent="0.25">
      <c r="M3" s="20"/>
      <c r="N3" s="20"/>
      <c r="O3" s="20" t="s">
        <v>25</v>
      </c>
      <c r="P3" s="20"/>
    </row>
    <row r="4" spans="1:16" ht="23.45" customHeight="1" x14ac:dyDescent="0.25">
      <c r="M4" s="20"/>
      <c r="N4" s="20"/>
      <c r="O4" s="20" t="s">
        <v>26</v>
      </c>
      <c r="P4" s="20"/>
    </row>
    <row r="5" spans="1:16" ht="26.45" customHeight="1" x14ac:dyDescent="0.3">
      <c r="A5" s="247" t="s">
        <v>32</v>
      </c>
      <c r="B5" s="247"/>
      <c r="C5" s="247"/>
      <c r="D5" s="247"/>
      <c r="E5" s="247"/>
      <c r="F5" s="247"/>
      <c r="G5" s="247"/>
      <c r="H5" s="247"/>
      <c r="I5" s="247"/>
      <c r="J5" s="247"/>
      <c r="K5" s="247"/>
      <c r="L5" s="247"/>
      <c r="M5" s="247"/>
      <c r="N5" s="247"/>
      <c r="O5" s="247"/>
    </row>
    <row r="6" spans="1:16" ht="23.45" customHeight="1" x14ac:dyDescent="0.25"/>
    <row r="7" spans="1:16" s="1" customFormat="1" ht="45.6" customHeight="1" x14ac:dyDescent="0.25">
      <c r="A7" s="248" t="s">
        <v>0</v>
      </c>
      <c r="B7" s="248" t="s">
        <v>12</v>
      </c>
      <c r="C7" s="228" t="s">
        <v>13</v>
      </c>
      <c r="D7" s="228" t="s">
        <v>3</v>
      </c>
      <c r="E7" s="228" t="s">
        <v>18</v>
      </c>
      <c r="F7" s="249" t="s">
        <v>15</v>
      </c>
      <c r="G7" s="250"/>
      <c r="H7" s="250"/>
      <c r="I7" s="250"/>
      <c r="J7" s="250"/>
      <c r="K7" s="251"/>
      <c r="L7" s="252" t="s">
        <v>17</v>
      </c>
      <c r="M7" s="254" t="s">
        <v>1</v>
      </c>
      <c r="N7" s="255"/>
      <c r="O7" s="228" t="s">
        <v>33</v>
      </c>
      <c r="P7" s="228" t="s">
        <v>2</v>
      </c>
    </row>
    <row r="8" spans="1:16" s="1" customFormat="1" ht="77.45" customHeight="1" x14ac:dyDescent="0.25">
      <c r="A8" s="228"/>
      <c r="B8" s="228"/>
      <c r="C8" s="229"/>
      <c r="D8" s="229"/>
      <c r="E8" s="229"/>
      <c r="F8" s="2" t="s">
        <v>14</v>
      </c>
      <c r="G8" s="2" t="s">
        <v>34</v>
      </c>
      <c r="H8" s="2" t="s">
        <v>20</v>
      </c>
      <c r="I8" s="2" t="s">
        <v>16</v>
      </c>
      <c r="J8" s="2" t="s">
        <v>31</v>
      </c>
      <c r="K8" s="2" t="s">
        <v>4</v>
      </c>
      <c r="L8" s="253"/>
      <c r="M8" s="24" t="s">
        <v>5</v>
      </c>
      <c r="N8" s="24" t="s">
        <v>23</v>
      </c>
      <c r="O8" s="229"/>
      <c r="P8" s="229"/>
    </row>
    <row r="9" spans="1:16" s="1" customFormat="1" ht="30.6" customHeight="1" x14ac:dyDescent="0.25">
      <c r="A9" s="24">
        <v>1</v>
      </c>
      <c r="B9" s="24">
        <v>2</v>
      </c>
      <c r="C9" s="25">
        <v>3</v>
      </c>
      <c r="D9" s="25">
        <v>4</v>
      </c>
      <c r="E9" s="25">
        <v>5</v>
      </c>
      <c r="F9" s="2">
        <v>6</v>
      </c>
      <c r="G9" s="2">
        <v>7</v>
      </c>
      <c r="H9" s="2" t="s">
        <v>19</v>
      </c>
      <c r="I9" s="2">
        <v>8</v>
      </c>
      <c r="J9" s="18" t="s">
        <v>21</v>
      </c>
      <c r="K9" s="18" t="s">
        <v>22</v>
      </c>
      <c r="L9" s="22">
        <v>9</v>
      </c>
      <c r="M9" s="24">
        <v>10</v>
      </c>
      <c r="N9" s="24">
        <v>11</v>
      </c>
      <c r="O9" s="15">
        <v>12</v>
      </c>
      <c r="P9" s="15">
        <v>13</v>
      </c>
    </row>
    <row r="10" spans="1:16" ht="54.6" customHeight="1" x14ac:dyDescent="0.25">
      <c r="A10" s="230">
        <v>1</v>
      </c>
      <c r="B10" s="233"/>
      <c r="C10" s="233"/>
      <c r="D10" s="3" t="s">
        <v>6</v>
      </c>
      <c r="E10" s="3"/>
      <c r="F10" s="4"/>
      <c r="G10" s="4"/>
      <c r="H10" s="5"/>
      <c r="I10" s="4"/>
      <c r="J10" s="4"/>
      <c r="K10" s="6"/>
      <c r="L10" s="21"/>
      <c r="M10" s="236"/>
      <c r="N10" s="236"/>
      <c r="O10" s="241"/>
      <c r="P10" s="244"/>
    </row>
    <row r="11" spans="1:16" ht="87" customHeight="1" x14ac:dyDescent="0.25">
      <c r="A11" s="231"/>
      <c r="B11" s="234"/>
      <c r="C11" s="234"/>
      <c r="D11" s="7" t="s">
        <v>7</v>
      </c>
      <c r="E11" s="7"/>
      <c r="F11" s="8"/>
      <c r="G11" s="9"/>
      <c r="H11" s="10"/>
      <c r="I11" s="8"/>
      <c r="J11" s="10"/>
      <c r="K11" s="11"/>
      <c r="L11" s="16"/>
      <c r="M11" s="237"/>
      <c r="N11" s="239"/>
      <c r="O11" s="242"/>
      <c r="P11" s="245"/>
    </row>
    <row r="12" spans="1:16" ht="64.900000000000006" customHeight="1" x14ac:dyDescent="0.25">
      <c r="A12" s="231"/>
      <c r="B12" s="234"/>
      <c r="C12" s="234"/>
      <c r="D12" s="7" t="s">
        <v>8</v>
      </c>
      <c r="E12" s="7"/>
      <c r="F12" s="12"/>
      <c r="G12" s="12"/>
      <c r="H12" s="10"/>
      <c r="I12" s="13"/>
      <c r="J12" s="10"/>
      <c r="K12" s="11"/>
      <c r="L12" s="16"/>
      <c r="M12" s="237"/>
      <c r="N12" s="239"/>
      <c r="O12" s="242"/>
      <c r="P12" s="245"/>
    </row>
    <row r="13" spans="1:16" ht="93.6" customHeight="1" x14ac:dyDescent="0.25">
      <c r="A13" s="231"/>
      <c r="B13" s="234"/>
      <c r="C13" s="234"/>
      <c r="D13" s="7" t="s">
        <v>9</v>
      </c>
      <c r="E13" s="7"/>
      <c r="F13" s="12"/>
      <c r="G13" s="12"/>
      <c r="H13" s="10"/>
      <c r="I13" s="13"/>
      <c r="J13" s="10"/>
      <c r="K13" s="11"/>
      <c r="L13" s="16"/>
      <c r="M13" s="237"/>
      <c r="N13" s="239"/>
      <c r="O13" s="242"/>
      <c r="P13" s="245"/>
    </row>
    <row r="14" spans="1:16" ht="73.150000000000006" customHeight="1" x14ac:dyDescent="0.25">
      <c r="A14" s="231"/>
      <c r="B14" s="234"/>
      <c r="C14" s="234"/>
      <c r="D14" s="14" t="s">
        <v>10</v>
      </c>
      <c r="E14" s="14"/>
      <c r="F14" s="9"/>
      <c r="G14" s="9"/>
      <c r="H14" s="10"/>
      <c r="I14" s="8"/>
      <c r="J14" s="10"/>
      <c r="K14" s="11"/>
      <c r="L14" s="16"/>
      <c r="M14" s="237"/>
      <c r="N14" s="239"/>
      <c r="O14" s="242"/>
      <c r="P14" s="245"/>
    </row>
    <row r="15" spans="1:16" ht="51" customHeight="1" x14ac:dyDescent="0.25">
      <c r="A15" s="232"/>
      <c r="B15" s="235"/>
      <c r="C15" s="235"/>
      <c r="D15" s="14" t="s">
        <v>11</v>
      </c>
      <c r="E15" s="14"/>
      <c r="F15" s="9"/>
      <c r="G15" s="9"/>
      <c r="H15" s="10"/>
      <c r="I15" s="8"/>
      <c r="J15" s="10"/>
      <c r="K15" s="11"/>
      <c r="L15" s="17"/>
      <c r="M15" s="238"/>
      <c r="N15" s="240"/>
      <c r="O15" s="243"/>
      <c r="P15" s="246"/>
    </row>
    <row r="18" spans="2:2" ht="18.75" x14ac:dyDescent="0.3">
      <c r="B18" s="23" t="s">
        <v>28</v>
      </c>
    </row>
    <row r="19" spans="2:2" ht="18.75" x14ac:dyDescent="0.3">
      <c r="B19" s="23"/>
    </row>
    <row r="20" spans="2:2" ht="18.75" x14ac:dyDescent="0.3">
      <c r="B20" s="23" t="s">
        <v>27</v>
      </c>
    </row>
    <row r="21" spans="2:2" ht="18.75" x14ac:dyDescent="0.3">
      <c r="B21" s="23"/>
    </row>
    <row r="22" spans="2:2" ht="18.75" x14ac:dyDescent="0.3">
      <c r="B22" s="23"/>
    </row>
    <row r="23" spans="2:2" ht="18.75" x14ac:dyDescent="0.3">
      <c r="B23" s="23"/>
    </row>
    <row r="24" spans="2:2" ht="18.75" x14ac:dyDescent="0.3">
      <c r="B24" s="23"/>
    </row>
    <row r="25" spans="2:2" ht="18.75" x14ac:dyDescent="0.3">
      <c r="B25" s="23"/>
    </row>
    <row r="26" spans="2:2" ht="18.75" x14ac:dyDescent="0.3">
      <c r="B26" s="23"/>
    </row>
    <row r="27" spans="2:2" ht="18.75" x14ac:dyDescent="0.3">
      <c r="B27" s="23"/>
    </row>
    <row r="28" spans="2:2" ht="18.75" x14ac:dyDescent="0.3">
      <c r="B28" s="23"/>
    </row>
    <row r="29" spans="2:2" ht="18.75" x14ac:dyDescent="0.3">
      <c r="B29" s="23"/>
    </row>
    <row r="30" spans="2:2" ht="18.75" x14ac:dyDescent="0.3">
      <c r="B30" s="23"/>
    </row>
    <row r="31" spans="2:2" ht="18.75" x14ac:dyDescent="0.3">
      <c r="B31" s="23"/>
    </row>
    <row r="32" spans="2:2" ht="18.75" x14ac:dyDescent="0.3">
      <c r="B32" s="23"/>
    </row>
    <row r="33" spans="2:2" ht="18.75" x14ac:dyDescent="0.3">
      <c r="B33" s="23"/>
    </row>
    <row r="34" spans="2:2" ht="18.75" x14ac:dyDescent="0.3">
      <c r="B34" s="23"/>
    </row>
    <row r="35" spans="2:2" ht="18.75" x14ac:dyDescent="0.3">
      <c r="B35" s="23"/>
    </row>
    <row r="36" spans="2:2" ht="18.75" x14ac:dyDescent="0.3">
      <c r="B36" s="23"/>
    </row>
    <row r="37" spans="2:2" ht="18.75" x14ac:dyDescent="0.3">
      <c r="B37" s="23"/>
    </row>
    <row r="38" spans="2:2" ht="18.75" x14ac:dyDescent="0.3">
      <c r="B38" s="23"/>
    </row>
    <row r="39" spans="2:2" ht="18.75" x14ac:dyDescent="0.3">
      <c r="B39" s="23"/>
    </row>
    <row r="40" spans="2:2" ht="18.75" x14ac:dyDescent="0.3">
      <c r="B40" s="23"/>
    </row>
    <row r="41" spans="2:2" ht="18.75" x14ac:dyDescent="0.3">
      <c r="B41" s="23" t="s">
        <v>29</v>
      </c>
    </row>
    <row r="42" spans="2:2" ht="18.75" x14ac:dyDescent="0.3">
      <c r="B42" s="23" t="s">
        <v>30</v>
      </c>
    </row>
  </sheetData>
  <mergeCells count="18">
    <mergeCell ref="A5:O5"/>
    <mergeCell ref="A7:A8"/>
    <mergeCell ref="B7:B8"/>
    <mergeCell ref="C7:C8"/>
    <mergeCell ref="D7:D8"/>
    <mergeCell ref="E7:E8"/>
    <mergeCell ref="F7:K7"/>
    <mergeCell ref="L7:L8"/>
    <mergeCell ref="M7:N7"/>
    <mergeCell ref="O7:O8"/>
    <mergeCell ref="P7:P8"/>
    <mergeCell ref="A10:A15"/>
    <mergeCell ref="B10:B15"/>
    <mergeCell ref="C10:C15"/>
    <mergeCell ref="M10:M15"/>
    <mergeCell ref="N10:N15"/>
    <mergeCell ref="O10:O15"/>
    <mergeCell ref="P10:P15"/>
  </mergeCells>
  <phoneticPr fontId="0" type="noConversion"/>
  <pageMargins left="0.11811023622047245" right="0.11811023622047245" top="0.19685039370078741" bottom="0.19685039370078741" header="0.31496062992125984" footer="0.31496062992125984"/>
  <pageSetup paperSize="9" scale="4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СВОД</vt:lpstr>
      <vt:lpstr>МП 6</vt:lpstr>
      <vt:lpstr>СВОД!Заголовки_для_печати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2016-03-03T12:25:16Z</cp:lastPrinted>
  <dcterms:created xsi:type="dcterms:W3CDTF">2006-09-16T00:00:00Z</dcterms:created>
  <dcterms:modified xsi:type="dcterms:W3CDTF">2025-06-10T12:50:11Z</dcterms:modified>
</cp:coreProperties>
</file>