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840" windowWidth="17865" windowHeight="10860" tabRatio="573" activeTab="2"/>
  </bookViews>
  <sheets>
    <sheet name="2024" sheetId="1" r:id="rId1"/>
    <sheet name="2025" sheetId="2" r:id="rId2"/>
    <sheet name="2026" sheetId="3" r:id="rId3"/>
  </sheets>
  <definedNames>
    <definedName name="_1Excel_BuiltIn_Print_Area_1" localSheetId="1">#REF!</definedName>
    <definedName name="_1Excel_BuiltIn_Print_Area_1" localSheetId="2">#REF!</definedName>
    <definedName name="_1Excel_BuiltIn_Print_Area_1">#REF!</definedName>
    <definedName name="_2Excel_BuiltIn_Print_Area_2" localSheetId="1">#REF!</definedName>
    <definedName name="_2Excel_BuiltIn_Print_Area_2" localSheetId="2">#REF!</definedName>
    <definedName name="_2Excel_BuiltIn_Print_Area_2">#REF!</definedName>
    <definedName name="Excel_BuiltIn_Print_Area_1" localSheetId="1">#REF!</definedName>
    <definedName name="Excel_BuiltIn_Print_Area_1" localSheetId="2">#REF!</definedName>
    <definedName name="Excel_BuiltIn_Print_Area_1">#REF!</definedName>
    <definedName name="_xlnm.Print_Titles" localSheetId="0">'2024'!$A:$A,'2024'!$2:$5</definedName>
    <definedName name="_xlnm.Print_Titles" localSheetId="1">'2025'!$A:$A,'2025'!$2:$5</definedName>
    <definedName name="_xlnm.Print_Titles" localSheetId="2">'2026'!$A:$A,'2026'!$2:$5</definedName>
    <definedName name="_xlnm.Print_Area" localSheetId="0">'2024'!$A$1:$J$108</definedName>
    <definedName name="_xlnm.Print_Area" localSheetId="1">'2025'!$A$1:$J$107</definedName>
    <definedName name="_xlnm.Print_Area" localSheetId="2">'2026'!$A$1:$J$107</definedName>
  </definedNames>
  <calcPr calcId="145621"/>
</workbook>
</file>

<file path=xl/calcChain.xml><?xml version="1.0" encoding="utf-8"?>
<calcChain xmlns="http://schemas.openxmlformats.org/spreadsheetml/2006/main">
  <c r="C8" i="1" l="1"/>
  <c r="E97" i="1" l="1"/>
  <c r="D97" i="1"/>
  <c r="D42" i="2" l="1"/>
  <c r="B29" i="1" l="1"/>
  <c r="C29" i="1"/>
  <c r="D29" i="1"/>
  <c r="E29" i="1"/>
  <c r="F62" i="1" l="1"/>
  <c r="F64" i="1"/>
  <c r="C69" i="1" l="1"/>
  <c r="F58" i="1" l="1"/>
  <c r="F57" i="1"/>
  <c r="D43" i="1" l="1"/>
  <c r="C97" i="1" l="1"/>
  <c r="D96" i="2" l="1"/>
  <c r="E96" i="2"/>
  <c r="F55" i="1" l="1"/>
  <c r="G107" i="3" l="1"/>
  <c r="F101" i="3"/>
  <c r="F100" i="3"/>
  <c r="G100" i="3" s="1"/>
  <c r="F99" i="3"/>
  <c r="F98" i="3"/>
  <c r="G98" i="3" s="1"/>
  <c r="F97" i="3"/>
  <c r="G97" i="3" s="1"/>
  <c r="H96" i="3"/>
  <c r="E96" i="3"/>
  <c r="D96" i="3"/>
  <c r="C96" i="3"/>
  <c r="B96" i="3"/>
  <c r="F95" i="3"/>
  <c r="G95" i="3" s="1"/>
  <c r="F94" i="3"/>
  <c r="G94" i="3" s="1"/>
  <c r="F93" i="3"/>
  <c r="G93" i="3" s="1"/>
  <c r="H92" i="3"/>
  <c r="E92" i="3"/>
  <c r="D92" i="3"/>
  <c r="C92" i="3"/>
  <c r="B92" i="3"/>
  <c r="F91" i="3"/>
  <c r="G91" i="3" s="1"/>
  <c r="F90" i="3"/>
  <c r="G90" i="3" s="1"/>
  <c r="H89" i="3"/>
  <c r="H88" i="3" s="1"/>
  <c r="E89" i="3"/>
  <c r="D89" i="3"/>
  <c r="C89" i="3"/>
  <c r="B89" i="3"/>
  <c r="B88" i="3" s="1"/>
  <c r="H83" i="3"/>
  <c r="H82" i="3"/>
  <c r="F79" i="3"/>
  <c r="G79" i="3" s="1"/>
  <c r="F78" i="3"/>
  <c r="G78" i="3" s="1"/>
  <c r="F77" i="3"/>
  <c r="G77" i="3" s="1"/>
  <c r="F76" i="3"/>
  <c r="G76" i="3" s="1"/>
  <c r="F75" i="3"/>
  <c r="G75" i="3" s="1"/>
  <c r="F74" i="3"/>
  <c r="G74" i="3" s="1"/>
  <c r="F73" i="3"/>
  <c r="G73" i="3" s="1"/>
  <c r="F72" i="3"/>
  <c r="G72" i="3" s="1"/>
  <c r="F71" i="3"/>
  <c r="F70" i="3"/>
  <c r="G70" i="3" s="1"/>
  <c r="I68" i="3"/>
  <c r="H68" i="3"/>
  <c r="E68" i="3"/>
  <c r="D68" i="3"/>
  <c r="C68" i="3"/>
  <c r="C71" i="3" s="1"/>
  <c r="B68" i="3"/>
  <c r="B71" i="3" s="1"/>
  <c r="F67" i="3"/>
  <c r="G67" i="3" s="1"/>
  <c r="F66" i="3"/>
  <c r="G66" i="3" s="1"/>
  <c r="F65" i="3"/>
  <c r="G65" i="3" s="1"/>
  <c r="F64" i="3"/>
  <c r="G64" i="3" s="1"/>
  <c r="F63" i="3"/>
  <c r="G63" i="3" s="1"/>
  <c r="F62" i="3"/>
  <c r="F61" i="3"/>
  <c r="I59" i="3"/>
  <c r="H59" i="3"/>
  <c r="H47" i="3" s="1"/>
  <c r="E59" i="3"/>
  <c r="D59" i="3"/>
  <c r="C59" i="3"/>
  <c r="C62" i="3" s="1"/>
  <c r="B59" i="3"/>
  <c r="B62" i="3" s="1"/>
  <c r="F58" i="3"/>
  <c r="G58" i="3" s="1"/>
  <c r="F57" i="3"/>
  <c r="G57" i="3" s="1"/>
  <c r="F56" i="3"/>
  <c r="F55" i="3"/>
  <c r="F54" i="3"/>
  <c r="I52" i="3"/>
  <c r="E52" i="3"/>
  <c r="E47" i="3" s="1"/>
  <c r="D52" i="3"/>
  <c r="C52" i="3"/>
  <c r="B52" i="3"/>
  <c r="B55" i="3" s="1"/>
  <c r="F51" i="3"/>
  <c r="G51" i="3" s="1"/>
  <c r="E50" i="3"/>
  <c r="E83" i="3" s="1"/>
  <c r="D50" i="3"/>
  <c r="D83" i="3" s="1"/>
  <c r="B50" i="3"/>
  <c r="E49" i="3"/>
  <c r="E82" i="3" s="1"/>
  <c r="D49" i="3"/>
  <c r="D82" i="3" s="1"/>
  <c r="C49" i="3"/>
  <c r="C82" i="3" s="1"/>
  <c r="B49" i="3"/>
  <c r="B82" i="3" s="1"/>
  <c r="F46" i="3"/>
  <c r="G46" i="3" s="1"/>
  <c r="F45" i="3"/>
  <c r="G45" i="3" s="1"/>
  <c r="F44" i="3"/>
  <c r="G44" i="3" s="1"/>
  <c r="F43" i="3"/>
  <c r="G43" i="3" s="1"/>
  <c r="H42" i="3"/>
  <c r="H38" i="3" s="1"/>
  <c r="E42" i="3"/>
  <c r="E38" i="3" s="1"/>
  <c r="D42" i="3"/>
  <c r="D38" i="3" s="1"/>
  <c r="C42" i="3"/>
  <c r="S42" i="3" s="1"/>
  <c r="B42" i="3"/>
  <c r="B38" i="3" s="1"/>
  <c r="B41" i="3" s="1"/>
  <c r="F41" i="3"/>
  <c r="F40" i="3"/>
  <c r="G40" i="3" s="1"/>
  <c r="I38" i="3"/>
  <c r="F36" i="3"/>
  <c r="G36" i="3" s="1"/>
  <c r="F35" i="3"/>
  <c r="G35" i="3" s="1"/>
  <c r="F34" i="3"/>
  <c r="G34" i="3" s="1"/>
  <c r="F33" i="3"/>
  <c r="G33" i="3" s="1"/>
  <c r="F32" i="3"/>
  <c r="G32" i="3" s="1"/>
  <c r="F31" i="3"/>
  <c r="G31" i="3" s="1"/>
  <c r="F30" i="3"/>
  <c r="G30" i="3" s="1"/>
  <c r="I29" i="3"/>
  <c r="H29" i="3"/>
  <c r="H28" i="3" s="1"/>
  <c r="E29" i="3"/>
  <c r="E28" i="3" s="1"/>
  <c r="D29" i="3"/>
  <c r="D28" i="3" s="1"/>
  <c r="C29" i="3"/>
  <c r="C28" i="3" s="1"/>
  <c r="B29" i="3"/>
  <c r="B28" i="3" s="1"/>
  <c r="I28" i="3"/>
  <c r="F27" i="3"/>
  <c r="G27" i="3" s="1"/>
  <c r="F26" i="3"/>
  <c r="G26" i="3" s="1"/>
  <c r="F25" i="3"/>
  <c r="G25" i="3" s="1"/>
  <c r="F24" i="3"/>
  <c r="G24" i="3" s="1"/>
  <c r="F23" i="3"/>
  <c r="G23" i="3" s="1"/>
  <c r="F22" i="3"/>
  <c r="G22" i="3" s="1"/>
  <c r="F21" i="3"/>
  <c r="G21" i="3" s="1"/>
  <c r="F20" i="3"/>
  <c r="G20" i="3" s="1"/>
  <c r="F19" i="3"/>
  <c r="G19" i="3" s="1"/>
  <c r="F18" i="3"/>
  <c r="G18" i="3" s="1"/>
  <c r="F17" i="3"/>
  <c r="G17" i="3" s="1"/>
  <c r="F16" i="3"/>
  <c r="G16" i="3" s="1"/>
  <c r="F15" i="3"/>
  <c r="G15" i="3" s="1"/>
  <c r="F14" i="3"/>
  <c r="G14" i="3" s="1"/>
  <c r="F13" i="3"/>
  <c r="G13" i="3" s="1"/>
  <c r="F12" i="3"/>
  <c r="G12" i="3" s="1"/>
  <c r="F11" i="3"/>
  <c r="G11" i="3" s="1"/>
  <c r="F10" i="3"/>
  <c r="G10" i="3" s="1"/>
  <c r="F9" i="3"/>
  <c r="G9" i="3" s="1"/>
  <c r="I8" i="3"/>
  <c r="H8" i="3"/>
  <c r="H105" i="3" s="1"/>
  <c r="E8" i="3"/>
  <c r="D8" i="3"/>
  <c r="C8" i="3"/>
  <c r="C105" i="3" s="1"/>
  <c r="G105" i="3" s="1"/>
  <c r="B8" i="3"/>
  <c r="B105" i="3" s="1"/>
  <c r="I47" i="3" l="1"/>
  <c r="I7" i="3"/>
  <c r="E7" i="3"/>
  <c r="I80" i="3"/>
  <c r="B83" i="3"/>
  <c r="G71" i="3"/>
  <c r="H7" i="3"/>
  <c r="C47" i="3"/>
  <c r="C55" i="3"/>
  <c r="C50" i="3" s="1"/>
  <c r="D7" i="3"/>
  <c r="C7" i="3"/>
  <c r="G29" i="3"/>
  <c r="G28" i="3" s="1"/>
  <c r="F8" i="3"/>
  <c r="F29" i="3"/>
  <c r="F28" i="3" s="1"/>
  <c r="G89" i="3"/>
  <c r="D88" i="3"/>
  <c r="E88" i="3"/>
  <c r="F92" i="3"/>
  <c r="G92" i="3"/>
  <c r="F96" i="3"/>
  <c r="G8" i="3"/>
  <c r="E80" i="3"/>
  <c r="E84" i="3" s="1"/>
  <c r="D47" i="3"/>
  <c r="D80" i="3" s="1"/>
  <c r="D84" i="3" s="1"/>
  <c r="H80" i="3"/>
  <c r="H84" i="3" s="1"/>
  <c r="G68" i="3"/>
  <c r="C88" i="3"/>
  <c r="G59" i="3"/>
  <c r="B47" i="3"/>
  <c r="B80" i="3" s="1"/>
  <c r="B84" i="3" s="1"/>
  <c r="B107" i="3"/>
  <c r="B7" i="3"/>
  <c r="G54" i="3"/>
  <c r="F49" i="3"/>
  <c r="G56" i="3"/>
  <c r="G52" i="3" s="1"/>
  <c r="F52" i="3"/>
  <c r="E85" i="3"/>
  <c r="C38" i="3"/>
  <c r="F42" i="3"/>
  <c r="F38" i="3" s="1"/>
  <c r="G55" i="3"/>
  <c r="F50" i="3"/>
  <c r="F83" i="3" s="1"/>
  <c r="F59" i="3"/>
  <c r="F68" i="3"/>
  <c r="G96" i="3"/>
  <c r="G88" i="3" s="1"/>
  <c r="F89" i="3"/>
  <c r="G107" i="2"/>
  <c r="F101" i="2"/>
  <c r="F100" i="2"/>
  <c r="G100" i="2" s="1"/>
  <c r="F99" i="2"/>
  <c r="F98" i="2"/>
  <c r="G98" i="2" s="1"/>
  <c r="F97" i="2"/>
  <c r="G97" i="2" s="1"/>
  <c r="H96" i="2"/>
  <c r="C96" i="2"/>
  <c r="B96" i="2"/>
  <c r="F95" i="2"/>
  <c r="G95" i="2" s="1"/>
  <c r="F94" i="2"/>
  <c r="G94" i="2" s="1"/>
  <c r="F93" i="2"/>
  <c r="G93" i="2" s="1"/>
  <c r="H92" i="2"/>
  <c r="E92" i="2"/>
  <c r="D92" i="2"/>
  <c r="C92" i="2"/>
  <c r="B92" i="2"/>
  <c r="F91" i="2"/>
  <c r="G91" i="2" s="1"/>
  <c r="F90" i="2"/>
  <c r="G90" i="2" s="1"/>
  <c r="H89" i="2"/>
  <c r="E89" i="2"/>
  <c r="D89" i="2"/>
  <c r="C89" i="2"/>
  <c r="B89" i="2"/>
  <c r="F79" i="2"/>
  <c r="G79" i="2" s="1"/>
  <c r="F78" i="2"/>
  <c r="G78" i="2" s="1"/>
  <c r="F77" i="2"/>
  <c r="G77" i="2" s="1"/>
  <c r="F76" i="2"/>
  <c r="G76" i="2" s="1"/>
  <c r="F75" i="2"/>
  <c r="G75" i="2" s="1"/>
  <c r="F74" i="2"/>
  <c r="G74" i="2" s="1"/>
  <c r="F73" i="2"/>
  <c r="G73" i="2" s="1"/>
  <c r="F72" i="2"/>
  <c r="G72" i="2" s="1"/>
  <c r="F71" i="2"/>
  <c r="F70" i="2"/>
  <c r="G70" i="2" s="1"/>
  <c r="I68" i="2"/>
  <c r="H68" i="2"/>
  <c r="E68" i="2"/>
  <c r="D68" i="2"/>
  <c r="C68" i="2"/>
  <c r="B68" i="2"/>
  <c r="B71" i="2" s="1"/>
  <c r="F67" i="2"/>
  <c r="G67" i="2" s="1"/>
  <c r="F66" i="2"/>
  <c r="G66" i="2" s="1"/>
  <c r="F65" i="2"/>
  <c r="G65" i="2" s="1"/>
  <c r="F64" i="2"/>
  <c r="G64" i="2" s="1"/>
  <c r="F63" i="2"/>
  <c r="G63" i="2" s="1"/>
  <c r="F62" i="2"/>
  <c r="F61" i="2"/>
  <c r="I59" i="2"/>
  <c r="H59" i="2"/>
  <c r="H47" i="2" s="1"/>
  <c r="E59" i="2"/>
  <c r="D59" i="2"/>
  <c r="C59" i="2"/>
  <c r="C62" i="2" s="1"/>
  <c r="B59" i="2"/>
  <c r="B62" i="2" s="1"/>
  <c r="F58" i="2"/>
  <c r="G58" i="2" s="1"/>
  <c r="F57" i="2"/>
  <c r="G57" i="2" s="1"/>
  <c r="F56" i="2"/>
  <c r="G56" i="2" s="1"/>
  <c r="F55" i="2"/>
  <c r="F54" i="2"/>
  <c r="G54" i="2" s="1"/>
  <c r="I52" i="2"/>
  <c r="E52" i="2"/>
  <c r="E47" i="2" s="1"/>
  <c r="D52" i="2"/>
  <c r="C52" i="2"/>
  <c r="B52" i="2"/>
  <c r="F51" i="2"/>
  <c r="G51" i="2" s="1"/>
  <c r="H83" i="2"/>
  <c r="E50" i="2"/>
  <c r="E83" i="2" s="1"/>
  <c r="D50" i="2"/>
  <c r="D83" i="2" s="1"/>
  <c r="H82" i="2"/>
  <c r="E49" i="2"/>
  <c r="E82" i="2" s="1"/>
  <c r="D49" i="2"/>
  <c r="D82" i="2" s="1"/>
  <c r="C49" i="2"/>
  <c r="C82" i="2" s="1"/>
  <c r="B49" i="2"/>
  <c r="B82" i="2" s="1"/>
  <c r="I47" i="2"/>
  <c r="F46" i="2"/>
  <c r="G46" i="2" s="1"/>
  <c r="F45" i="2"/>
  <c r="G45" i="2" s="1"/>
  <c r="F44" i="2"/>
  <c r="G44" i="2" s="1"/>
  <c r="F43" i="2"/>
  <c r="G43" i="2" s="1"/>
  <c r="H42" i="2"/>
  <c r="H38" i="2" s="1"/>
  <c r="E42" i="2"/>
  <c r="E38" i="2" s="1"/>
  <c r="C42" i="2"/>
  <c r="S42" i="2" s="1"/>
  <c r="B42" i="2"/>
  <c r="B38" i="2" s="1"/>
  <c r="B41" i="2" s="1"/>
  <c r="F41" i="2"/>
  <c r="F40" i="2"/>
  <c r="I38" i="2"/>
  <c r="I80" i="2" s="1"/>
  <c r="D38" i="2"/>
  <c r="F36" i="2"/>
  <c r="G36" i="2" s="1"/>
  <c r="F35" i="2"/>
  <c r="G35" i="2" s="1"/>
  <c r="F34" i="2"/>
  <c r="G34" i="2" s="1"/>
  <c r="F33" i="2"/>
  <c r="G33" i="2" s="1"/>
  <c r="F32" i="2"/>
  <c r="G32" i="2" s="1"/>
  <c r="F31" i="2"/>
  <c r="G31" i="2" s="1"/>
  <c r="F30" i="2"/>
  <c r="G30" i="2" s="1"/>
  <c r="I29" i="2"/>
  <c r="H29" i="2"/>
  <c r="H28" i="2" s="1"/>
  <c r="E29" i="2"/>
  <c r="E28" i="2" s="1"/>
  <c r="D29" i="2"/>
  <c r="D28" i="2" s="1"/>
  <c r="C29" i="2"/>
  <c r="C28" i="2" s="1"/>
  <c r="B29" i="2"/>
  <c r="B28" i="2" s="1"/>
  <c r="I28" i="2"/>
  <c r="F27" i="2"/>
  <c r="G27" i="2" s="1"/>
  <c r="F26" i="2"/>
  <c r="G26" i="2" s="1"/>
  <c r="F25" i="2"/>
  <c r="G25" i="2" s="1"/>
  <c r="F24" i="2"/>
  <c r="G24" i="2" s="1"/>
  <c r="F23" i="2"/>
  <c r="G23" i="2" s="1"/>
  <c r="F22" i="2"/>
  <c r="G22" i="2" s="1"/>
  <c r="F21" i="2"/>
  <c r="G21" i="2" s="1"/>
  <c r="F20" i="2"/>
  <c r="G20" i="2" s="1"/>
  <c r="F19" i="2"/>
  <c r="G19" i="2" s="1"/>
  <c r="F18" i="2"/>
  <c r="G18" i="2" s="1"/>
  <c r="F17" i="2"/>
  <c r="G17" i="2" s="1"/>
  <c r="F16" i="2"/>
  <c r="G16" i="2" s="1"/>
  <c r="F15" i="2"/>
  <c r="G15" i="2" s="1"/>
  <c r="F14" i="2"/>
  <c r="G14" i="2" s="1"/>
  <c r="F13" i="2"/>
  <c r="G13" i="2" s="1"/>
  <c r="F12" i="2"/>
  <c r="G12" i="2" s="1"/>
  <c r="F11" i="2"/>
  <c r="G11" i="2" s="1"/>
  <c r="F10" i="2"/>
  <c r="G10" i="2" s="1"/>
  <c r="F9" i="2"/>
  <c r="G9" i="2" s="1"/>
  <c r="I8" i="2"/>
  <c r="H8" i="2"/>
  <c r="H105" i="2" s="1"/>
  <c r="E8" i="2"/>
  <c r="D8" i="2"/>
  <c r="C8" i="2"/>
  <c r="C105" i="2" s="1"/>
  <c r="G105" i="2" s="1"/>
  <c r="B8" i="2"/>
  <c r="I7" i="2"/>
  <c r="F88" i="3" l="1"/>
  <c r="D85" i="3"/>
  <c r="D88" i="2"/>
  <c r="E80" i="2"/>
  <c r="H80" i="2"/>
  <c r="B55" i="2"/>
  <c r="B50" i="2" s="1"/>
  <c r="B83" i="2" s="1"/>
  <c r="C47" i="2"/>
  <c r="C55" i="2"/>
  <c r="C80" i="3"/>
  <c r="C84" i="3" s="1"/>
  <c r="C41" i="3"/>
  <c r="G41" i="3" s="1"/>
  <c r="C83" i="3"/>
  <c r="C71" i="2"/>
  <c r="G71" i="2" s="1"/>
  <c r="C7" i="2"/>
  <c r="G7" i="3"/>
  <c r="F7" i="3"/>
  <c r="F92" i="2"/>
  <c r="B47" i="2"/>
  <c r="H88" i="2"/>
  <c r="G47" i="3"/>
  <c r="F96" i="2"/>
  <c r="G92" i="2"/>
  <c r="F59" i="2"/>
  <c r="E7" i="2"/>
  <c r="E85" i="2" s="1"/>
  <c r="E84" i="2"/>
  <c r="G8" i="2"/>
  <c r="B88" i="2"/>
  <c r="H85" i="3"/>
  <c r="D7" i="2"/>
  <c r="F42" i="2"/>
  <c r="F38" i="2" s="1"/>
  <c r="F49" i="2"/>
  <c r="F82" i="2" s="1"/>
  <c r="F52" i="2"/>
  <c r="E88" i="2"/>
  <c r="B85" i="3"/>
  <c r="B87" i="3" s="1"/>
  <c r="G50" i="3"/>
  <c r="G83" i="3" s="1"/>
  <c r="G42" i="3"/>
  <c r="G38" i="3" s="1"/>
  <c r="G80" i="3" s="1"/>
  <c r="F47" i="3"/>
  <c r="F80" i="3" s="1"/>
  <c r="F82" i="3"/>
  <c r="G49" i="3"/>
  <c r="G82" i="3" s="1"/>
  <c r="C38" i="2"/>
  <c r="C88" i="2"/>
  <c r="G68" i="2"/>
  <c r="B80" i="2"/>
  <c r="B84" i="2" s="1"/>
  <c r="B7" i="2"/>
  <c r="G96" i="2"/>
  <c r="F68" i="2"/>
  <c r="G59" i="2"/>
  <c r="D47" i="2"/>
  <c r="D80" i="2" s="1"/>
  <c r="F50" i="2"/>
  <c r="F29" i="2"/>
  <c r="F28" i="2" s="1"/>
  <c r="H84" i="2"/>
  <c r="H7" i="2"/>
  <c r="B107" i="2"/>
  <c r="B105" i="2"/>
  <c r="F8" i="2"/>
  <c r="G29" i="2"/>
  <c r="G28" i="2" s="1"/>
  <c r="G40" i="2"/>
  <c r="G55" i="2"/>
  <c r="C50" i="2"/>
  <c r="G52" i="2"/>
  <c r="F83" i="2"/>
  <c r="G89" i="2"/>
  <c r="G42" i="2"/>
  <c r="G38" i="2" s="1"/>
  <c r="G49" i="2"/>
  <c r="F89" i="2"/>
  <c r="F88" i="2" s="1"/>
  <c r="H85" i="2" l="1"/>
  <c r="C85" i="3"/>
  <c r="C86" i="3" s="1"/>
  <c r="C80" i="2"/>
  <c r="C84" i="2" s="1"/>
  <c r="C41" i="2"/>
  <c r="G41" i="2" s="1"/>
  <c r="G88" i="2"/>
  <c r="G7" i="2"/>
  <c r="C85" i="2"/>
  <c r="C86" i="2" s="1"/>
  <c r="G47" i="2"/>
  <c r="G80" i="2" s="1"/>
  <c r="G84" i="2" s="1"/>
  <c r="D85" i="2"/>
  <c r="F47" i="2"/>
  <c r="F80" i="2" s="1"/>
  <c r="F84" i="2" s="1"/>
  <c r="H87" i="3"/>
  <c r="H86" i="3"/>
  <c r="B86" i="3"/>
  <c r="F84" i="3"/>
  <c r="F85" i="3"/>
  <c r="C87" i="3"/>
  <c r="G84" i="3"/>
  <c r="G85" i="3"/>
  <c r="B85" i="2"/>
  <c r="B87" i="2" s="1"/>
  <c r="D84" i="2"/>
  <c r="F7" i="2"/>
  <c r="H87" i="2"/>
  <c r="H86" i="2"/>
  <c r="C83" i="2"/>
  <c r="G50" i="2"/>
  <c r="G82" i="2"/>
  <c r="G83" i="2" l="1"/>
  <c r="C87" i="2"/>
  <c r="F85" i="2"/>
  <c r="G87" i="3"/>
  <c r="G86" i="3"/>
  <c r="B86" i="2"/>
  <c r="G85" i="2"/>
  <c r="G87" i="2" s="1"/>
  <c r="F71" i="1"/>
  <c r="G62" i="1"/>
  <c r="F76" i="1"/>
  <c r="G86" i="2" l="1"/>
  <c r="H50" i="1"/>
  <c r="H8" i="1"/>
  <c r="H106" i="1" s="1"/>
  <c r="G71" i="1" l="1"/>
  <c r="H97" i="1"/>
  <c r="F41" i="1" l="1"/>
  <c r="G41" i="1" s="1"/>
  <c r="G55" i="1"/>
  <c r="E8" i="1"/>
  <c r="F19" i="1" l="1"/>
  <c r="G19" i="1" s="1"/>
  <c r="F18" i="1"/>
  <c r="G18" i="1" s="1"/>
  <c r="H83" i="1"/>
  <c r="E50" i="1"/>
  <c r="E83" i="1" s="1"/>
  <c r="D50" i="1"/>
  <c r="D83" i="1" s="1"/>
  <c r="C50" i="1"/>
  <c r="B50" i="1"/>
  <c r="B83" i="1" s="1"/>
  <c r="D8" i="1"/>
  <c r="C83" i="1" l="1"/>
  <c r="H43" i="1"/>
  <c r="B97" i="1" l="1"/>
  <c r="F79" i="1"/>
  <c r="F78" i="1"/>
  <c r="F13" i="1" l="1"/>
  <c r="G13" i="1" s="1"/>
  <c r="B8" i="1"/>
  <c r="F33" i="1" l="1"/>
  <c r="G33" i="1" s="1"/>
  <c r="H93" i="1" l="1"/>
  <c r="H90" i="1"/>
  <c r="G79" i="1"/>
  <c r="G78" i="1"/>
  <c r="G76" i="1"/>
  <c r="H89" i="1" l="1"/>
  <c r="H69" i="1"/>
  <c r="H60" i="1"/>
  <c r="H63" i="1" s="1"/>
  <c r="H53" i="1"/>
  <c r="H56" i="1" s="1"/>
  <c r="H29" i="1"/>
  <c r="H28" i="1" s="1"/>
  <c r="H51" i="1" l="1"/>
  <c r="H48" i="1"/>
  <c r="H7" i="1"/>
  <c r="I69" i="1" l="1"/>
  <c r="I60" i="1"/>
  <c r="I53" i="1"/>
  <c r="I29" i="1"/>
  <c r="I28" i="1" s="1"/>
  <c r="I8" i="1"/>
  <c r="I48" i="1" l="1"/>
  <c r="I7" i="1"/>
  <c r="B106" i="1" l="1"/>
  <c r="F10" i="1"/>
  <c r="G10" i="1" s="1"/>
  <c r="C72" i="1"/>
  <c r="D69" i="1"/>
  <c r="E69" i="1"/>
  <c r="E72" i="1" s="1"/>
  <c r="B69" i="1"/>
  <c r="B72" i="1" s="1"/>
  <c r="C43" i="1"/>
  <c r="E43" i="1"/>
  <c r="B43" i="1"/>
  <c r="F45" i="1"/>
  <c r="G45" i="1" s="1"/>
  <c r="F72" i="1" l="1"/>
  <c r="G72" i="1" s="1"/>
  <c r="H72" i="1" s="1"/>
  <c r="B28" i="1"/>
  <c r="G108" i="1" l="1"/>
  <c r="F91" i="1"/>
  <c r="G91" i="1" s="1"/>
  <c r="B60" i="1"/>
  <c r="B63" i="1" s="1"/>
  <c r="B53" i="1"/>
  <c r="B56" i="1" s="1"/>
  <c r="B39" i="1"/>
  <c r="B42" i="1" s="1"/>
  <c r="B51" i="1" l="1"/>
  <c r="B84" i="1" s="1"/>
  <c r="B48" i="1"/>
  <c r="B81" i="1" s="1"/>
  <c r="C39" i="1"/>
  <c r="C42" i="1" s="1"/>
  <c r="C28" i="1"/>
  <c r="D28" i="1"/>
  <c r="E28" i="1"/>
  <c r="B108" i="1" l="1"/>
  <c r="F25" i="1"/>
  <c r="G25" i="1" s="1"/>
  <c r="F20" i="1"/>
  <c r="G20" i="1" s="1"/>
  <c r="B7" i="1"/>
  <c r="F95" i="1"/>
  <c r="G95" i="1" s="1"/>
  <c r="F96" i="1"/>
  <c r="G96" i="1" s="1"/>
  <c r="F97" i="1"/>
  <c r="F98" i="1"/>
  <c r="G98" i="1" s="1"/>
  <c r="F99" i="1"/>
  <c r="G99" i="1" s="1"/>
  <c r="F100" i="1"/>
  <c r="F101" i="1"/>
  <c r="G101" i="1" s="1"/>
  <c r="F102" i="1"/>
  <c r="F94" i="1"/>
  <c r="G94" i="1" s="1"/>
  <c r="G93" i="1" l="1"/>
  <c r="G97" i="1"/>
  <c r="B85" i="1"/>
  <c r="B86" i="1" l="1"/>
  <c r="B87" i="1" s="1"/>
  <c r="F31" i="1"/>
  <c r="F34" i="1"/>
  <c r="G34" i="1" s="1"/>
  <c r="F35" i="1"/>
  <c r="F36" i="1"/>
  <c r="G36" i="1" s="1"/>
  <c r="F37" i="1"/>
  <c r="F30" i="1"/>
  <c r="G30" i="1" s="1"/>
  <c r="F11" i="1"/>
  <c r="G11" i="1" s="1"/>
  <c r="F12" i="1"/>
  <c r="G12" i="1" s="1"/>
  <c r="F14" i="1"/>
  <c r="G14" i="1" s="1"/>
  <c r="F15" i="1"/>
  <c r="G15" i="1" s="1"/>
  <c r="F16" i="1"/>
  <c r="G16" i="1" s="1"/>
  <c r="F17" i="1"/>
  <c r="G17" i="1" s="1"/>
  <c r="F21" i="1"/>
  <c r="F22" i="1"/>
  <c r="G22" i="1" s="1"/>
  <c r="F23" i="1"/>
  <c r="G23" i="1" s="1"/>
  <c r="F24" i="1"/>
  <c r="G24" i="1" s="1"/>
  <c r="F26" i="1"/>
  <c r="G26" i="1" s="1"/>
  <c r="F27" i="1"/>
  <c r="G27" i="1" s="1"/>
  <c r="F9" i="1"/>
  <c r="B90" i="1"/>
  <c r="C60" i="1"/>
  <c r="C63" i="1" s="1"/>
  <c r="D60" i="1"/>
  <c r="D63" i="1" s="1"/>
  <c r="E60" i="1"/>
  <c r="E63" i="1" s="1"/>
  <c r="C53" i="1"/>
  <c r="C56" i="1" s="1"/>
  <c r="D53" i="1"/>
  <c r="D56" i="1" s="1"/>
  <c r="E53" i="1"/>
  <c r="E56" i="1" s="1"/>
  <c r="D39" i="1"/>
  <c r="D42" i="1" s="1"/>
  <c r="E39" i="1"/>
  <c r="C93" i="1"/>
  <c r="D93" i="1"/>
  <c r="E93" i="1"/>
  <c r="F93" i="1"/>
  <c r="B93" i="1"/>
  <c r="F42" i="1" l="1"/>
  <c r="G42" i="1" s="1"/>
  <c r="E51" i="1"/>
  <c r="E84" i="1" s="1"/>
  <c r="F63" i="1"/>
  <c r="G63" i="1" s="1"/>
  <c r="F56" i="1"/>
  <c r="D51" i="1"/>
  <c r="D84" i="1" s="1"/>
  <c r="G35" i="1"/>
  <c r="F29" i="1"/>
  <c r="F28" i="1" s="1"/>
  <c r="G37" i="1"/>
  <c r="C51" i="1"/>
  <c r="F8" i="1"/>
  <c r="G21" i="1"/>
  <c r="E48" i="1"/>
  <c r="D48" i="1"/>
  <c r="C48" i="1"/>
  <c r="B89" i="1"/>
  <c r="B88" i="1"/>
  <c r="G31" i="1"/>
  <c r="C106" i="1"/>
  <c r="G106" i="1" s="1"/>
  <c r="F51" i="1" l="1"/>
  <c r="F84" i="1" s="1"/>
  <c r="G56" i="1"/>
  <c r="G29" i="1"/>
  <c r="G28" i="1" s="1"/>
  <c r="C84" i="1"/>
  <c r="F43" i="1"/>
  <c r="H39" i="1" s="1"/>
  <c r="H81" i="1" l="1"/>
  <c r="H86" i="1" s="1"/>
  <c r="H42" i="1"/>
  <c r="H84" i="1" s="1"/>
  <c r="G51" i="1"/>
  <c r="G84" i="1" s="1"/>
  <c r="S43" i="1"/>
  <c r="H85" i="1" l="1"/>
  <c r="H87" i="1"/>
  <c r="H88" i="1"/>
  <c r="C90" i="1"/>
  <c r="C89" i="1" s="1"/>
  <c r="C81" i="1" l="1"/>
  <c r="C85" i="1" s="1"/>
  <c r="C7" i="1" l="1"/>
  <c r="C86" i="1" s="1"/>
  <c r="C87" i="1" l="1"/>
  <c r="C88" i="1"/>
  <c r="D90" i="1" l="1"/>
  <c r="D89" i="1" s="1"/>
  <c r="F92" i="1" l="1"/>
  <c r="G92" i="1" s="1"/>
  <c r="E90" i="1"/>
  <c r="E89" i="1" s="1"/>
  <c r="F80" i="1"/>
  <c r="G80" i="1" s="1"/>
  <c r="F77" i="1"/>
  <c r="G77" i="1" s="1"/>
  <c r="F75" i="1"/>
  <c r="G75" i="1" s="1"/>
  <c r="F74" i="1"/>
  <c r="G74" i="1" s="1"/>
  <c r="F73" i="1"/>
  <c r="F68" i="1"/>
  <c r="G68" i="1" s="1"/>
  <c r="F67" i="1"/>
  <c r="G67" i="1" s="1"/>
  <c r="F66" i="1"/>
  <c r="G66" i="1" s="1"/>
  <c r="F65" i="1"/>
  <c r="G65" i="1" s="1"/>
  <c r="F59" i="1"/>
  <c r="G59" i="1" s="1"/>
  <c r="G58" i="1"/>
  <c r="F52" i="1"/>
  <c r="F50" i="1" s="1"/>
  <c r="F47" i="1"/>
  <c r="F46" i="1"/>
  <c r="G46" i="1" s="1"/>
  <c r="F44" i="1"/>
  <c r="G44" i="1" s="1"/>
  <c r="G43" i="1"/>
  <c r="I39" i="1" s="1"/>
  <c r="I81" i="1" s="1"/>
  <c r="F83" i="1" l="1"/>
  <c r="G50" i="1"/>
  <c r="G83" i="1" s="1"/>
  <c r="F69" i="1"/>
  <c r="G52" i="1"/>
  <c r="G57" i="1"/>
  <c r="G53" i="1" s="1"/>
  <c r="F53" i="1"/>
  <c r="G73" i="1"/>
  <c r="G69" i="1" s="1"/>
  <c r="G64" i="1"/>
  <c r="G60" i="1" s="1"/>
  <c r="F60" i="1"/>
  <c r="G47" i="1"/>
  <c r="G39" i="1" s="1"/>
  <c r="F39" i="1"/>
  <c r="G9" i="1"/>
  <c r="G8" i="1" s="1"/>
  <c r="G90" i="1"/>
  <c r="G89" i="1" s="1"/>
  <c r="F90" i="1"/>
  <c r="F89" i="1" s="1"/>
  <c r="E81" i="1"/>
  <c r="D81" i="1"/>
  <c r="E7" i="1"/>
  <c r="D7" i="1"/>
  <c r="F48" i="1" l="1"/>
  <c r="F81" i="1" s="1"/>
  <c r="F85" i="1" s="1"/>
  <c r="G48" i="1"/>
  <c r="G81" i="1" s="1"/>
  <c r="G7" i="1"/>
  <c r="E86" i="1"/>
  <c r="E85" i="1"/>
  <c r="F7" i="1"/>
  <c r="D86" i="1"/>
  <c r="F86" i="1" l="1"/>
  <c r="G86" i="1"/>
  <c r="D85" i="1"/>
  <c r="G85" i="1"/>
  <c r="G87" i="1" l="1"/>
  <c r="G88" i="1"/>
</calcChain>
</file>

<file path=xl/sharedStrings.xml><?xml version="1.0" encoding="utf-8"?>
<sst xmlns="http://schemas.openxmlformats.org/spreadsheetml/2006/main" count="397" uniqueCount="119">
  <si>
    <t>ПОКАЗАТЕЛИ</t>
  </si>
  <si>
    <t>Доходы бюджета</t>
  </si>
  <si>
    <t>Увеличение  (+)</t>
  </si>
  <si>
    <t>Всего</t>
  </si>
  <si>
    <t>ДОХОДЫ БЮДЖЕТА</t>
  </si>
  <si>
    <t>НАЛОГОВЫЕ И НЕНАЛОГОВЫЕ ДОХОДЫ</t>
  </si>
  <si>
    <t>Налог на доходы физических лиц</t>
  </si>
  <si>
    <t>Единый сельскохозяйственный налог</t>
  </si>
  <si>
    <t>Налог на имущество физических лиц</t>
  </si>
  <si>
    <t>Земельный налог</t>
  </si>
  <si>
    <t>БЕЗВОЗМЕЗДНЫЕ ПОСТУПЛЕНИЯ</t>
  </si>
  <si>
    <t>Иные межбюджетные трансферты</t>
  </si>
  <si>
    <t>ИТОГО ДОХОДОВ</t>
  </si>
  <si>
    <t>РАСХОДЫ БЮДЖЕТА</t>
  </si>
  <si>
    <t>Раздел I. Социально-значимые расходы</t>
  </si>
  <si>
    <t>Раздел II. Первоочередные расходы</t>
  </si>
  <si>
    <t xml:space="preserve">Расходы на первоочередные нужды, из них:                   </t>
  </si>
  <si>
    <t>Расходы на прочие нужды, из них:</t>
  </si>
  <si>
    <t>Раздел III. Расходы</t>
  </si>
  <si>
    <t>ИТОГО РАСХОДОВ</t>
  </si>
  <si>
    <t>Профицит (+)/дефицит (-)</t>
  </si>
  <si>
    <t>Изменение остатков средств бюджетов</t>
  </si>
  <si>
    <t>Безвозмездные поступления от других бюджетов бюджетной системы Российской Федерации</t>
  </si>
  <si>
    <t>Итого расходов без учёта безвозмездных поступлений</t>
  </si>
  <si>
    <t xml:space="preserve">Численность населения (чел.) </t>
  </si>
  <si>
    <t>СПРАВОЧНО</t>
  </si>
  <si>
    <t>Х</t>
  </si>
  <si>
    <t>Остатки средств бюджетов всего, в том числе:</t>
  </si>
  <si>
    <t>остатки целевых средств</t>
  </si>
  <si>
    <t>остатки нецелевых средств</t>
  </si>
  <si>
    <t>ИТОГО источники финансирования дефицита бюджета</t>
  </si>
  <si>
    <t>Уменьшение (-)</t>
  </si>
  <si>
    <t>Изменения, предусмотренные решением сессии Совета депутатов</t>
  </si>
  <si>
    <t>Бюджетные ассигнования с учетом решения сессии Совета депутатов</t>
  </si>
  <si>
    <t>Налог, взимаемый в связи с применением патентной системы налогообложения</t>
  </si>
  <si>
    <t>Субвенции бюджетам субъектов Российской Федерации и муниципальных образований</t>
  </si>
  <si>
    <t>Дотации бюджетам субъектов Российской Федерации и муниципальных образований (дотации на выравнивание бюджетной обеспеченности)</t>
  </si>
  <si>
    <t>Кредиты кредитных организаций в валюте РФ</t>
  </si>
  <si>
    <t xml:space="preserve"> - получение кредитов от кредитных организаций в валюте РФ</t>
  </si>
  <si>
    <t xml:space="preserve"> - погашение кредитов от кредитных организаций в валюте РФ</t>
  </si>
  <si>
    <t>Бюджетные кредиты от других бюджетов бюджетной системы Российской Федерации в валюте РФ</t>
  </si>
  <si>
    <t>Получение бюджетных кредитов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</si>
  <si>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</si>
  <si>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Иные источники внутреннего финансирования дефицитов бюджетов</t>
  </si>
  <si>
    <t>- увеличение остатков средств бюджетов</t>
  </si>
  <si>
    <t>- уменьшение остатков средств бюджетов</t>
  </si>
  <si>
    <t>Объем муниципального долга от объёма доходов без учёта безвозмездных поступлений, %</t>
  </si>
  <si>
    <t>объем муниципального долга в части рыночных заимствований от объёма доходов без учёта безвозмездных поступлений, %</t>
  </si>
  <si>
    <t>Субсидии бюджетам бюджетной системы Российской Федерации (межбюджетные субсидии), в т.ч.</t>
  </si>
  <si>
    <t xml:space="preserve">капитального характера </t>
  </si>
  <si>
    <t>Прочие безвозмездные поступления</t>
  </si>
  <si>
    <t>Безвозмездные поступления от государственных (муниципальных) организаций</t>
  </si>
  <si>
    <t>Примечания (расшифрока направлений по которым произошли изменения)</t>
  </si>
  <si>
    <r>
      <t>Общий объём фонда оплаты труда и взносы по обязательному социальному страхованию на выплаты по оплате труда работников и иные выплаты работникам</t>
    </r>
    <r>
      <rPr>
        <b/>
        <sz val="11"/>
        <rFont val="Times New Roman"/>
        <family val="1"/>
        <charset val="204"/>
      </rPr>
      <t xml:space="preserve"> 
</t>
    </r>
    <r>
      <rPr>
        <i/>
        <sz val="11"/>
        <rFont val="Times New Roman"/>
        <family val="1"/>
        <charset val="204"/>
      </rPr>
      <t xml:space="preserve">(ВР 111+119+121+129 (317 ф.) +13101+13201+13301+13401+
13501+13601+14101+14201+
14301+14401+14501+14601 (387 ф.), в т.ч. </t>
    </r>
  </si>
  <si>
    <r>
      <t xml:space="preserve">государственных (муниципальных) органов
</t>
    </r>
    <r>
      <rPr>
        <i/>
        <sz val="11"/>
        <rFont val="Times New Roman"/>
        <family val="1"/>
        <charset val="204"/>
      </rPr>
      <t>(ВР 121+129)</t>
    </r>
  </si>
  <si>
    <r>
      <t xml:space="preserve">казенных учреждений 
</t>
    </r>
    <r>
      <rPr>
        <i/>
        <sz val="11"/>
        <rFont val="Times New Roman"/>
        <family val="1"/>
        <charset val="204"/>
      </rPr>
      <t>(ВР 111+119)</t>
    </r>
  </si>
  <si>
    <r>
      <t xml:space="preserve">работников автономных и бюджетных учреждений </t>
    </r>
    <r>
      <rPr>
        <i/>
        <sz val="11"/>
        <rFont val="Times New Roman"/>
        <family val="1"/>
        <charset val="204"/>
      </rPr>
      <t>(13101+13201+13301+13401+
13501+13601+14101+14201+
14301+14401+14501+14601 (387 ф.)</t>
    </r>
  </si>
  <si>
    <r>
      <t xml:space="preserve">Социальные выплаты гражданам 
</t>
    </r>
    <r>
      <rPr>
        <i/>
        <sz val="11"/>
        <rFont val="Times New Roman"/>
        <family val="1"/>
        <charset val="204"/>
      </rPr>
      <t>(ВР 310+320)</t>
    </r>
  </si>
  <si>
    <r>
      <t xml:space="preserve">Расходы на обслуживание мун. долга  
</t>
    </r>
    <r>
      <rPr>
        <sz val="11"/>
        <rFont val="Times New Roman"/>
        <family val="1"/>
        <charset val="204"/>
      </rPr>
      <t>(ВР 730)</t>
    </r>
  </si>
  <si>
    <r>
      <t>Иные выплаты</t>
    </r>
    <r>
      <rPr>
        <b/>
        <i/>
        <sz val="11"/>
        <rFont val="Times New Roman"/>
        <family val="1"/>
        <charset val="204"/>
      </rPr>
      <t xml:space="preserve"> </t>
    </r>
    <r>
      <rPr>
        <i/>
        <sz val="11"/>
        <rFont val="Times New Roman"/>
        <family val="1"/>
        <charset val="204"/>
      </rPr>
      <t>(ВР 112+113+122+123)</t>
    </r>
  </si>
  <si>
    <r>
      <t xml:space="preserve">Публичные нормативные выплаты гражданам несоциального характера </t>
    </r>
    <r>
      <rPr>
        <i/>
        <sz val="11"/>
        <rFont val="Times New Roman"/>
        <family val="1"/>
        <charset val="204"/>
      </rPr>
      <t>(ВР 330)</t>
    </r>
  </si>
  <si>
    <t>Субсидии бюджетным и автономным учреждениям за исключением расходов на фонд оплаты труда и взносы по обязательному социальному страхованию на выплаты по оплате труда работников и иные выплаты работникам учреждений 
(ВР 610+620 (317 ф.) - 13101-13201-13301-13401-
13501-13601-14101-14201-
14301-14401-14501-14601 (387 ф.)</t>
  </si>
  <si>
    <r>
      <t>Субсидии некоммерческим организациям (за исключением государственных (муниципальных) учреждений</t>
    </r>
    <r>
      <rPr>
        <b/>
        <sz val="11"/>
        <rFont val="Times New Roman"/>
        <family val="1"/>
        <charset val="204"/>
      </rPr>
      <t xml:space="preserve"> 
</t>
    </r>
    <r>
      <rPr>
        <i/>
        <sz val="11"/>
        <rFont val="Times New Roman"/>
        <family val="1"/>
        <charset val="204"/>
      </rPr>
      <t>(ВР 630)</t>
    </r>
  </si>
  <si>
    <r>
      <t xml:space="preserve">Уплата налогов, сборов и иных платежей 
</t>
    </r>
    <r>
      <rPr>
        <i/>
        <sz val="11"/>
        <rFont val="Times New Roman"/>
        <family val="1"/>
        <charset val="204"/>
      </rPr>
      <t>(ВР 850)</t>
    </r>
  </si>
  <si>
    <r>
      <t>Капитальные вложения в объекты недвижимого имущества государственной (муниципальной) собственности</t>
    </r>
    <r>
      <rPr>
        <b/>
        <sz val="11"/>
        <rFont val="Times New Roman"/>
        <family val="1"/>
        <charset val="204"/>
      </rPr>
      <t xml:space="preserve"> 
</t>
    </r>
    <r>
      <rPr>
        <i/>
        <sz val="11"/>
        <rFont val="Times New Roman"/>
        <family val="1"/>
        <charset val="204"/>
      </rPr>
      <t>(ВР 400)</t>
    </r>
  </si>
  <si>
    <t>Закупка товаров, работ, услуг в целях капитального ремонта государственного (муниципального) имущества 
(ВР 243)</t>
  </si>
  <si>
    <r>
      <t xml:space="preserve"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  </r>
    <r>
      <rPr>
        <i/>
        <sz val="11"/>
        <rFont val="Times New Roman"/>
        <family val="1"/>
        <charset val="204"/>
      </rPr>
      <t>(ВР 810)</t>
    </r>
  </si>
  <si>
    <r>
      <t xml:space="preserve">Исполнение судебных актов 
</t>
    </r>
    <r>
      <rPr>
        <i/>
        <sz val="11"/>
        <rFont val="Times New Roman"/>
        <family val="1"/>
        <charset val="204"/>
      </rPr>
      <t>(ВР 830)</t>
    </r>
  </si>
  <si>
    <t>Премии и гранты 
(ВР 350)</t>
  </si>
  <si>
    <t>Резервные средства
(ВР 870)</t>
  </si>
  <si>
    <t>Субсидии государственным корпорациям (компаниям), публично-правовым компаниям
(ВР 820)</t>
  </si>
  <si>
    <t xml:space="preserve">Другие расходы (за искл. групп 1, 2 и 3.1) </t>
  </si>
  <si>
    <t>Акцизы</t>
  </si>
  <si>
    <t>Государственная пошлина</t>
  </si>
  <si>
    <t>Прочие налоговые доходы</t>
  </si>
  <si>
    <t>Задолженность и перерасчеты по отмененным налогам, сборам и иным обязательным платежам</t>
  </si>
  <si>
    <t>Доходы от использования имущества, находящегося в государственной и муниципальной собственности</t>
  </si>
  <si>
    <t>Платежи при пользовании природными ресурсами</t>
  </si>
  <si>
    <t>Доходы от оказания платных услуг (работ) и компенсации затрат государства</t>
  </si>
  <si>
    <t>Доходы от продажи материальных и нематериальных активов</t>
  </si>
  <si>
    <t>Штрафы, санкции, возмещение ущерба</t>
  </si>
  <si>
    <t>Прочие неналоговые доходы</t>
  </si>
  <si>
    <t>Свод изменений к проекту решения Совета депутатов муниципального образования о внесении изменений в решение о местном бюджете</t>
  </si>
  <si>
    <t>Межбюджетные трансферты
(ВР 500)</t>
  </si>
  <si>
    <t>Бюджетный эффект от реализации Программы оздоровления муниципальных финансов, учтенный в годовых назначениях местного бюджета</t>
  </si>
  <si>
    <t>Административные платежи и сборы</t>
  </si>
  <si>
    <t xml:space="preserve">Иные выплаты населению (360) </t>
  </si>
  <si>
    <t>Уровень дефицита бюджета к налоговым и неналоговым доходам, %</t>
  </si>
  <si>
    <t>Уровень дефицита бюджета к налоговым и неналоговым доходам с учетом Бюджетного кодекса Российской Федерации , %</t>
  </si>
  <si>
    <t xml:space="preserve">Муниципальный долг </t>
  </si>
  <si>
    <t>в том числе: муниципальный долг в части  рыночных заимствований</t>
  </si>
  <si>
    <r>
      <t xml:space="preserve">Иные закупки товаров, работ и услуг для обеспечения государственных(муниципальных) нужд (за исключением закупки товаров, работ, услуг в целях капитального ремонта государственного (муниципального) имущества) 
</t>
    </r>
    <r>
      <rPr>
        <i/>
        <sz val="11"/>
        <rFont val="Times New Roman"/>
        <family val="1"/>
        <charset val="204"/>
      </rPr>
      <t>(ВР 241+242+244+245+247)</t>
    </r>
  </si>
  <si>
    <t>Проценты, полученные от предоставления бюджетных кредитов</t>
  </si>
  <si>
    <t>в том числе:</t>
  </si>
  <si>
    <t>За счет средств местного бюджета</t>
  </si>
  <si>
    <t>За счет безвозмездных поступлений из республиканского бюджета  (субсидий, субвенций, иных межбюджетных трансфертов, дотаций и иной финансовой помощи)</t>
  </si>
  <si>
    <t>Исполнено на              (на последнюю отчетную дату)</t>
  </si>
  <si>
    <t>Прочие безвозмездные поступления от негосударственных организаций</t>
  </si>
  <si>
    <t>Текущий финансовый год (2024 год)</t>
  </si>
  <si>
    <t>Первоначальный бюджет Бюджетные ассигнования на 1 января 2024 г. (Решение от 18.12.2023 г. 
№ 72)</t>
  </si>
  <si>
    <t>2026 год</t>
  </si>
  <si>
    <t>Первоначальный бюджет Бюджетные ассигнования на 1 января 2024 г. (Решение от18.12.2023 г. 
№ 72)</t>
  </si>
  <si>
    <t>Налог, взимаемый с налогоплательщиков, выбравших в качестве налогооблажения доходы, уменьшенные на величину расходов</t>
  </si>
  <si>
    <t>Налог, взимаемый с налогоплательщиков, выбравших в качестве налогооблажения доходы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</si>
  <si>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</si>
  <si>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Действующий бюджет Бюджетные ассигнования   (Решение от 10.07.2024г. 
№ 95)</t>
  </si>
  <si>
    <t>Действующий бюджет Бюджетные ассигнования   (Решение от 06.12.2024г. 
№ 103)</t>
  </si>
  <si>
    <t>Исполнено на 1.12.2024г.             (на последнюю отчетную дату)</t>
  </si>
  <si>
    <t>налог на имущество СХО</t>
  </si>
  <si>
    <t>Расходы на сан.кур. лечение -73,4 тыс.рублей</t>
  </si>
  <si>
    <t>на оплату штрафа за нарушение обязательств по соглашению о реструктуризации задолженности по бюджетным кредитам 400,0 тыс.рублей,на обслуживание мун.долга -2,6 тыс.рублей</t>
  </si>
  <si>
    <t>пенсия мун.служащим -0,2 тыс.рублей</t>
  </si>
  <si>
    <t>классное руководство -280,0 тыс.рублей, советники директоров-6,0 тыс.рублей</t>
  </si>
  <si>
    <t>на ремонт кровли многоэтажного дома в результате ЧС</t>
  </si>
  <si>
    <t>Госстандарт -150,0 тыс.руб</t>
  </si>
  <si>
    <t>на оплату труда СХО 515,0 тыс.рублей, ЕДДС 36,8 тыс.рублей,Фин.управление 289,9 тыс.рублей ДДТ 230,0 тыс.рублей,РДК 2050,0 тыс.рублей, ДЮСШ 660,0 тыс.рублей,ЦБС 510,9 тыс.рублей,ЦФО 200,0 тыс.рублей, классное руководство -280,0 тыс.рублейи советники директоров -6,0 тыс.рублей, госстандарт -150,0 тыс.рублей</t>
  </si>
  <si>
    <t>дотация на сбалансированность</t>
  </si>
  <si>
    <t>Расходы на приобретение основных средств-145,0 тыс.рублей</t>
  </si>
  <si>
    <t>налог на имущество детского сада "Радуга" 1444,0 тыс.рублей, расходы на приобретение материальных запасов -200,0 тыс.рублей и работы по содержанию имущества - 130,4 тыс.рублей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</si>
</sst>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.0%"/>
    <numFmt numFmtId="165" formatCode="#,##0.0"/>
    <numFmt numFmtId="166" formatCode="0.0"/>
  </numFmts>
  <fonts count="66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name val="Calibri"/>
      <family val="2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i/>
      <sz val="10"/>
      <name val="Arial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b/>
      <sz val="10"/>
      <color indexed="8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Arial"/>
      <family val="2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0"/>
      <color rgb="FF000000"/>
      <name val="Arial Cyr"/>
      <family val="2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1"/>
      <color rgb="FFFF0000"/>
      <name val="Times New Roman"/>
      <family val="1"/>
      <charset val="204"/>
    </font>
    <font>
      <sz val="11"/>
      <color rgb="FFFF0000"/>
      <name val="Arial"/>
      <family val="2"/>
      <charset val="204"/>
    </font>
    <font>
      <sz val="10"/>
      <color rgb="FFFF0000"/>
      <name val="Arial"/>
      <family val="2"/>
      <charset val="204"/>
    </font>
    <font>
      <i/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rgb="FF000000"/>
      <name val="Arial"/>
      <family val="2"/>
    </font>
  </fonts>
  <fills count="54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43"/>
        <bgColor indexed="6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2"/>
        <bgColor indexed="8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6">
    <xf numFmtId="0" fontId="0" fillId="0" borderId="0"/>
    <xf numFmtId="0" fontId="25" fillId="0" borderId="0"/>
    <xf numFmtId="0" fontId="25" fillId="0" borderId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36" fillId="22" borderId="0" applyNumberFormat="0" applyBorder="0" applyAlignment="0" applyProtection="0"/>
    <xf numFmtId="0" fontId="36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36" fillId="26" borderId="0" applyNumberFormat="0" applyBorder="0" applyAlignment="0" applyProtection="0"/>
    <xf numFmtId="0" fontId="36" fillId="27" borderId="0" applyNumberFormat="0" applyBorder="0" applyAlignment="0" applyProtection="0"/>
    <xf numFmtId="0" fontId="36" fillId="28" borderId="0" applyNumberFormat="0" applyBorder="0" applyAlignment="0" applyProtection="0"/>
    <xf numFmtId="0" fontId="37" fillId="29" borderId="0" applyNumberFormat="0" applyBorder="0" applyAlignment="0" applyProtection="0"/>
    <xf numFmtId="0" fontId="37" fillId="30" borderId="0" applyNumberFormat="0" applyBorder="0" applyAlignment="0" applyProtection="0"/>
    <xf numFmtId="0" fontId="37" fillId="31" borderId="0" applyNumberFormat="0" applyBorder="0" applyAlignment="0" applyProtection="0"/>
    <xf numFmtId="0" fontId="37" fillId="32" borderId="0" applyNumberFormat="0" applyBorder="0" applyAlignment="0" applyProtection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39" borderId="0" applyNumberFormat="0" applyBorder="0" applyAlignment="0" applyProtection="0"/>
    <xf numFmtId="0" fontId="37" fillId="40" borderId="0" applyNumberFormat="0" applyBorder="0" applyAlignment="0" applyProtection="0"/>
    <xf numFmtId="0" fontId="38" fillId="41" borderId="0" applyNumberFormat="0" applyBorder="0" applyAlignment="0" applyProtection="0"/>
    <xf numFmtId="0" fontId="39" fillId="0" borderId="0"/>
    <xf numFmtId="0" fontId="40" fillId="42" borderId="12" applyNumberFormat="0" applyAlignment="0" applyProtection="0"/>
    <xf numFmtId="0" fontId="41" fillId="43" borderId="13" applyNumberFormat="0" applyAlignment="0" applyProtection="0"/>
    <xf numFmtId="0" fontId="39" fillId="0" borderId="0"/>
    <xf numFmtId="0" fontId="42" fillId="0" borderId="0" applyNumberFormat="0" applyFill="0" applyBorder="0" applyAlignment="0" applyProtection="0"/>
    <xf numFmtId="0" fontId="43" fillId="44" borderId="0" applyNumberFormat="0" applyBorder="0" applyAlignment="0" applyProtection="0"/>
    <xf numFmtId="0" fontId="44" fillId="0" borderId="14" applyNumberFormat="0" applyFill="0" applyAlignment="0" applyProtection="0"/>
    <xf numFmtId="0" fontId="45" fillId="0" borderId="15" applyNumberFormat="0" applyFill="0" applyAlignment="0" applyProtection="0"/>
    <xf numFmtId="0" fontId="46" fillId="0" borderId="16" applyNumberFormat="0" applyFill="0" applyAlignment="0" applyProtection="0"/>
    <xf numFmtId="0" fontId="46" fillId="0" borderId="0" applyNumberFormat="0" applyFill="0" applyBorder="0" applyAlignment="0" applyProtection="0"/>
    <xf numFmtId="0" fontId="47" fillId="45" borderId="12" applyNumberFormat="0" applyAlignment="0" applyProtection="0"/>
    <xf numFmtId="0" fontId="48" fillId="0" borderId="17" applyNumberFormat="0" applyFill="0" applyAlignment="0" applyProtection="0"/>
    <xf numFmtId="0" fontId="49" fillId="46" borderId="0" applyNumberFormat="0" applyBorder="0" applyAlignment="0" applyProtection="0"/>
    <xf numFmtId="0" fontId="36" fillId="47" borderId="18" applyNumberFormat="0" applyFont="0" applyAlignment="0" applyProtection="0"/>
    <xf numFmtId="0" fontId="50" fillId="42" borderId="19" applyNumberFormat="0" applyAlignment="0" applyProtection="0"/>
    <xf numFmtId="0" fontId="51" fillId="0" borderId="0"/>
    <xf numFmtId="0" fontId="51" fillId="0" borderId="0"/>
    <xf numFmtId="0" fontId="52" fillId="0" borderId="0" applyNumberFormat="0" applyFill="0" applyBorder="0" applyAlignment="0" applyProtection="0"/>
    <xf numFmtId="0" fontId="53" fillId="0" borderId="20" applyNumberFormat="0" applyFill="0" applyAlignment="0" applyProtection="0"/>
    <xf numFmtId="0" fontId="39" fillId="0" borderId="0"/>
    <xf numFmtId="0" fontId="54" fillId="0" borderId="0" applyNumberFormat="0" applyFill="0" applyBorder="0" applyAlignment="0" applyProtection="0"/>
    <xf numFmtId="0" fontId="51" fillId="48" borderId="0"/>
    <xf numFmtId="0" fontId="51" fillId="0" borderId="0">
      <alignment horizontal="left" vertical="top" wrapText="1"/>
    </xf>
    <xf numFmtId="0" fontId="51" fillId="0" borderId="0"/>
    <xf numFmtId="0" fontId="55" fillId="0" borderId="0">
      <alignment horizontal="center" wrapText="1"/>
    </xf>
    <xf numFmtId="0" fontId="55" fillId="0" borderId="0">
      <alignment horizontal="center"/>
    </xf>
    <xf numFmtId="0" fontId="51" fillId="0" borderId="0">
      <alignment wrapText="1"/>
    </xf>
    <xf numFmtId="0" fontId="51" fillId="0" borderId="0">
      <alignment horizontal="right"/>
    </xf>
    <xf numFmtId="0" fontId="51" fillId="48" borderId="21"/>
    <xf numFmtId="0" fontId="51" fillId="0" borderId="22">
      <alignment horizontal="center" vertical="center" wrapText="1"/>
    </xf>
    <xf numFmtId="0" fontId="51" fillId="0" borderId="23"/>
    <xf numFmtId="0" fontId="51" fillId="0" borderId="22">
      <alignment horizontal="center" vertical="center" shrinkToFit="1"/>
    </xf>
    <xf numFmtId="0" fontId="51" fillId="48" borderId="24"/>
    <xf numFmtId="0" fontId="56" fillId="0" borderId="22">
      <alignment horizontal="left"/>
    </xf>
    <xf numFmtId="4" fontId="56" fillId="49" borderId="22">
      <alignment horizontal="right" vertical="top" shrinkToFit="1"/>
    </xf>
    <xf numFmtId="0" fontId="51" fillId="48" borderId="25"/>
    <xf numFmtId="0" fontId="51" fillId="0" borderId="24"/>
    <xf numFmtId="0" fontId="51" fillId="0" borderId="0">
      <alignment horizontal="left" wrapText="1"/>
    </xf>
    <xf numFmtId="49" fontId="51" fillId="0" borderId="22">
      <alignment horizontal="left" vertical="top" wrapText="1"/>
    </xf>
    <xf numFmtId="4" fontId="51" fillId="50" borderId="22">
      <alignment horizontal="right" vertical="top" shrinkToFit="1"/>
    </xf>
    <xf numFmtId="0" fontId="51" fillId="48" borderId="25">
      <alignment horizontal="center"/>
    </xf>
    <xf numFmtId="0" fontId="51" fillId="48" borderId="0">
      <alignment horizontal="center"/>
    </xf>
    <xf numFmtId="4" fontId="51" fillId="0" borderId="22">
      <alignment horizontal="right" vertical="top" shrinkToFit="1"/>
    </xf>
    <xf numFmtId="49" fontId="56" fillId="0" borderId="22">
      <alignment horizontal="left" vertical="top" wrapText="1"/>
    </xf>
    <xf numFmtId="0" fontId="51" fillId="48" borderId="0">
      <alignment horizontal="left"/>
    </xf>
    <xf numFmtId="4" fontId="51" fillId="0" borderId="23">
      <alignment horizontal="right" shrinkToFit="1"/>
    </xf>
    <xf numFmtId="4" fontId="51" fillId="0" borderId="0">
      <alignment horizontal="right" shrinkToFit="1"/>
    </xf>
    <xf numFmtId="0" fontId="51" fillId="48" borderId="24">
      <alignment horizontal="center"/>
    </xf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13" borderId="0" applyNumberFormat="0" applyBorder="0" applyAlignment="0" applyProtection="0"/>
    <xf numFmtId="0" fontId="9" fillId="4" borderId="1" applyNumberFormat="0" applyAlignment="0" applyProtection="0"/>
    <xf numFmtId="0" fontId="10" fillId="8" borderId="8" applyNumberFormat="0" applyAlignment="0" applyProtection="0"/>
    <xf numFmtId="0" fontId="11" fillId="8" borderId="1" applyNumberFormat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14" borderId="2" applyNumberFormat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4" fillId="0" borderId="0"/>
    <xf numFmtId="0" fontId="36" fillId="0" borderId="0"/>
    <xf numFmtId="0" fontId="24" fillId="0" borderId="0"/>
    <xf numFmtId="0" fontId="2" fillId="0" borderId="0"/>
    <xf numFmtId="0" fontId="19" fillId="2" borderId="0" applyNumberFormat="0" applyBorder="0" applyAlignment="0" applyProtection="0"/>
    <xf numFmtId="0" fontId="20" fillId="0" borderId="0" applyNumberFormat="0" applyFill="0" applyBorder="0" applyAlignment="0" applyProtection="0"/>
    <xf numFmtId="0" fontId="2" fillId="15" borderId="7" applyNumberFormat="0" applyFont="0" applyAlignment="0" applyProtection="0"/>
    <xf numFmtId="0" fontId="21" fillId="0" borderId="6" applyNumberFormat="0" applyFill="0" applyAlignment="0" applyProtection="0"/>
    <xf numFmtId="0" fontId="1" fillId="0" borderId="0" applyNumberFormat="0" applyFill="0" applyBorder="0" applyAlignment="0" applyProtection="0"/>
    <xf numFmtId="0" fontId="25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0" fontId="23" fillId="3" borderId="0" applyNumberFormat="0" applyBorder="0" applyAlignment="0" applyProtection="0"/>
    <xf numFmtId="0" fontId="24" fillId="0" borderId="0"/>
    <xf numFmtId="0" fontId="1" fillId="0" borderId="0"/>
    <xf numFmtId="0" fontId="65" fillId="0" borderId="0"/>
  </cellStyleXfs>
  <cellXfs count="165">
    <xf numFmtId="0" fontId="0" fillId="0" borderId="0" xfId="0"/>
    <xf numFmtId="0" fontId="0" fillId="51" borderId="0" xfId="0" applyFill="1"/>
    <xf numFmtId="0" fontId="7" fillId="51" borderId="0" xfId="0" applyFont="1" applyFill="1"/>
    <xf numFmtId="0" fontId="6" fillId="51" borderId="0" xfId="0" applyFont="1" applyFill="1"/>
    <xf numFmtId="0" fontId="5" fillId="51" borderId="0" xfId="0" applyFont="1" applyFill="1"/>
    <xf numFmtId="0" fontId="0" fillId="52" borderId="0" xfId="0" applyFill="1"/>
    <xf numFmtId="0" fontId="5" fillId="0" borderId="0" xfId="0" applyFont="1" applyFill="1"/>
    <xf numFmtId="0" fontId="7" fillId="52" borderId="0" xfId="0" applyFont="1" applyFill="1"/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27" fillId="51" borderId="10" xfId="0" applyNumberFormat="1" applyFont="1" applyFill="1" applyBorder="1" applyAlignment="1" applyProtection="1">
      <alignment horizontal="left" vertical="center" wrapText="1"/>
      <protection locked="0"/>
    </xf>
    <xf numFmtId="165" fontId="28" fillId="51" borderId="10" xfId="0" applyNumberFormat="1" applyFont="1" applyFill="1" applyBorder="1" applyAlignment="1" applyProtection="1">
      <alignment vertical="center"/>
    </xf>
    <xf numFmtId="3" fontId="29" fillId="51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51" borderId="10" xfId="0" applyNumberFormat="1" applyFont="1" applyFill="1" applyBorder="1" applyAlignment="1" applyProtection="1">
      <alignment vertical="center"/>
    </xf>
    <xf numFmtId="3" fontId="29" fillId="0" borderId="10" xfId="0" applyNumberFormat="1" applyFont="1" applyBorder="1" applyAlignment="1" applyProtection="1">
      <alignment horizontal="left" vertical="center" wrapText="1"/>
      <protection locked="0"/>
    </xf>
    <xf numFmtId="165" fontId="31" fillId="52" borderId="10" xfId="0" applyNumberFormat="1" applyFont="1" applyFill="1" applyBorder="1" applyAlignment="1" applyProtection="1">
      <alignment vertical="center"/>
    </xf>
    <xf numFmtId="165" fontId="31" fillId="0" borderId="10" xfId="0" applyNumberFormat="1" applyFont="1" applyFill="1" applyBorder="1" applyAlignment="1" applyProtection="1">
      <alignment vertical="center"/>
    </xf>
    <xf numFmtId="165" fontId="57" fillId="0" borderId="10" xfId="0" applyNumberFormat="1" applyFont="1" applyFill="1" applyBorder="1" applyAlignment="1" applyProtection="1">
      <alignment vertical="center"/>
    </xf>
    <xf numFmtId="165" fontId="30" fillId="0" borderId="10" xfId="0" applyNumberFormat="1" applyFont="1" applyFill="1" applyBorder="1" applyAlignment="1" applyProtection="1">
      <alignment vertical="center"/>
    </xf>
    <xf numFmtId="3" fontId="33" fillId="51" borderId="10" xfId="0" applyNumberFormat="1" applyFont="1" applyFill="1" applyBorder="1" applyAlignment="1" applyProtection="1">
      <alignment horizontal="left" vertical="center" wrapText="1"/>
      <protection locked="0"/>
    </xf>
    <xf numFmtId="3" fontId="29" fillId="52" borderId="10" xfId="0" applyNumberFormat="1" applyFont="1" applyFill="1" applyBorder="1" applyAlignment="1" applyProtection="1">
      <alignment horizontal="left" vertical="center" wrapText="1"/>
      <protection locked="0"/>
    </xf>
    <xf numFmtId="3" fontId="32" fillId="52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52" borderId="10" xfId="0" applyNumberFormat="1" applyFont="1" applyFill="1" applyBorder="1" applyAlignment="1" applyProtection="1">
      <alignment vertical="center"/>
    </xf>
    <xf numFmtId="165" fontId="31" fillId="52" borderId="10" xfId="0" applyNumberFormat="1" applyFont="1" applyFill="1" applyBorder="1" applyAlignment="1" applyProtection="1">
      <alignment vertical="center" wrapText="1"/>
    </xf>
    <xf numFmtId="3" fontId="32" fillId="51" borderId="10" xfId="0" applyNumberFormat="1" applyFont="1" applyFill="1" applyBorder="1" applyAlignment="1" applyProtection="1">
      <alignment horizontal="left" vertical="center" wrapText="1"/>
      <protection locked="0"/>
    </xf>
    <xf numFmtId="165" fontId="26" fillId="51" borderId="10" xfId="0" applyNumberFormat="1" applyFont="1" applyFill="1" applyBorder="1" applyAlignment="1" applyProtection="1">
      <alignment vertical="center"/>
    </xf>
    <xf numFmtId="165" fontId="31" fillId="51" borderId="10" xfId="0" applyNumberFormat="1" applyFont="1" applyFill="1" applyBorder="1" applyAlignment="1" applyProtection="1">
      <alignment vertical="center"/>
    </xf>
    <xf numFmtId="3" fontId="30" fillId="51" borderId="10" xfId="0" applyNumberFormat="1" applyFont="1" applyFill="1" applyBorder="1" applyAlignment="1" applyProtection="1">
      <alignment horizontal="left" vertical="center" wrapText="1"/>
      <protection locked="0"/>
    </xf>
    <xf numFmtId="3" fontId="30" fillId="0" borderId="10" xfId="0" applyNumberFormat="1" applyFont="1" applyFill="1" applyBorder="1" applyAlignment="1" applyProtection="1">
      <alignment horizontal="left" vertical="center" wrapText="1"/>
      <protection locked="0"/>
    </xf>
    <xf numFmtId="165" fontId="29" fillId="52" borderId="10" xfId="0" applyNumberFormat="1" applyFont="1" applyFill="1" applyBorder="1" applyAlignment="1" applyProtection="1">
      <alignment vertical="center"/>
    </xf>
    <xf numFmtId="165" fontId="26" fillId="52" borderId="10" xfId="0" applyNumberFormat="1" applyFont="1" applyFill="1" applyBorder="1" applyAlignment="1" applyProtection="1">
      <alignment vertical="center"/>
    </xf>
    <xf numFmtId="165" fontId="29" fillId="0" borderId="10" xfId="0" applyNumberFormat="1" applyFont="1" applyFill="1" applyBorder="1" applyAlignment="1" applyProtection="1">
      <alignment vertical="center"/>
    </xf>
    <xf numFmtId="0" fontId="34" fillId="52" borderId="10" xfId="0" applyFont="1" applyFill="1" applyBorder="1"/>
    <xf numFmtId="165" fontId="29" fillId="52" borderId="10" xfId="0" applyNumberFormat="1" applyFont="1" applyFill="1" applyBorder="1"/>
    <xf numFmtId="0" fontId="29" fillId="52" borderId="10" xfId="0" applyFont="1" applyFill="1" applyBorder="1" applyAlignment="1">
      <alignment horizontal="center"/>
    </xf>
    <xf numFmtId="164" fontId="29" fillId="52" borderId="10" xfId="0" applyNumberFormat="1" applyFont="1" applyFill="1" applyBorder="1"/>
    <xf numFmtId="0" fontId="34" fillId="0" borderId="0" xfId="0" applyFont="1"/>
    <xf numFmtId="165" fontId="31" fillId="0" borderId="10" xfId="0" applyNumberFormat="1" applyFont="1" applyFill="1" applyBorder="1" applyAlignment="1" applyProtection="1">
      <alignment vertical="center" wrapText="1"/>
    </xf>
    <xf numFmtId="165" fontId="30" fillId="52" borderId="10" xfId="0" applyNumberFormat="1" applyFont="1" applyFill="1" applyBorder="1" applyAlignment="1" applyProtection="1">
      <alignment vertical="center" wrapText="1"/>
    </xf>
    <xf numFmtId="165" fontId="30" fillId="0" borderId="10" xfId="0" applyNumberFormat="1" applyFont="1" applyFill="1" applyBorder="1" applyAlignment="1" applyProtection="1">
      <alignment vertical="center" wrapText="1"/>
    </xf>
    <xf numFmtId="0" fontId="58" fillId="0" borderId="0" xfId="0" applyFont="1"/>
    <xf numFmtId="0" fontId="59" fillId="0" borderId="0" xfId="0" applyFont="1"/>
    <xf numFmtId="165" fontId="32" fillId="52" borderId="10" xfId="0" applyNumberFormat="1" applyFont="1" applyFill="1" applyBorder="1" applyAlignment="1" applyProtection="1">
      <alignment vertical="center" wrapText="1"/>
    </xf>
    <xf numFmtId="165" fontId="29" fillId="51" borderId="10" xfId="0" applyNumberFormat="1" applyFont="1" applyFill="1" applyBorder="1" applyAlignment="1" applyProtection="1">
      <alignment vertical="center"/>
    </xf>
    <xf numFmtId="0" fontId="2" fillId="0" borderId="0" xfId="0" applyFont="1"/>
    <xf numFmtId="165" fontId="57" fillId="52" borderId="10" xfId="0" applyNumberFormat="1" applyFont="1" applyFill="1" applyBorder="1" applyAlignment="1" applyProtection="1">
      <alignment vertical="center"/>
    </xf>
    <xf numFmtId="165" fontId="60" fillId="0" borderId="10" xfId="0" applyNumberFormat="1" applyFont="1" applyFill="1" applyBorder="1" applyAlignment="1" applyProtection="1">
      <alignment vertical="center"/>
    </xf>
    <xf numFmtId="165" fontId="61" fillId="51" borderId="10" xfId="0" applyNumberFormat="1" applyFont="1" applyFill="1" applyBorder="1" applyAlignment="1" applyProtection="1">
      <alignment vertical="center"/>
    </xf>
    <xf numFmtId="165" fontId="61" fillId="52" borderId="10" xfId="0" applyNumberFormat="1" applyFont="1" applyFill="1" applyBorder="1" applyAlignment="1" applyProtection="1">
      <alignment vertical="center"/>
    </xf>
    <xf numFmtId="165" fontId="33" fillId="51" borderId="10" xfId="0" applyNumberFormat="1" applyFont="1" applyFill="1" applyBorder="1" applyAlignment="1" applyProtection="1">
      <alignment vertical="center"/>
    </xf>
    <xf numFmtId="165" fontId="32" fillId="52" borderId="10" xfId="0" applyNumberFormat="1" applyFont="1" applyFill="1" applyBorder="1" applyAlignment="1" applyProtection="1">
      <alignment vertical="center"/>
    </xf>
    <xf numFmtId="165" fontId="27" fillId="51" borderId="10" xfId="0" applyNumberFormat="1" applyFont="1" applyFill="1" applyBorder="1" applyAlignment="1" applyProtection="1">
      <alignment vertical="center"/>
    </xf>
    <xf numFmtId="165" fontId="27" fillId="16" borderId="10" xfId="0" applyNumberFormat="1" applyFont="1" applyFill="1" applyBorder="1" applyAlignment="1" applyProtection="1">
      <alignment horizontal="right" vertical="center" wrapText="1"/>
      <protection locked="0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35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27" fillId="51" borderId="10" xfId="0" applyNumberFormat="1" applyFont="1" applyFill="1" applyBorder="1" applyAlignment="1" applyProtection="1">
      <alignment vertical="center" wrapText="1"/>
    </xf>
    <xf numFmtId="0" fontId="1" fillId="0" borderId="0" xfId="0" applyFont="1"/>
    <xf numFmtId="3" fontId="29" fillId="47" borderId="10" xfId="0" applyNumberFormat="1" applyFont="1" applyFill="1" applyBorder="1" applyAlignment="1" applyProtection="1">
      <alignment horizontal="left" vertical="center" wrapText="1"/>
      <protection locked="0"/>
    </xf>
    <xf numFmtId="165" fontId="29" fillId="47" borderId="10" xfId="0" applyNumberFormat="1" applyFont="1" applyFill="1" applyBorder="1" applyAlignment="1" applyProtection="1">
      <alignment vertical="center"/>
    </xf>
    <xf numFmtId="165" fontId="31" fillId="47" borderId="10" xfId="0" applyNumberFormat="1" applyFont="1" applyFill="1" applyBorder="1" applyAlignment="1" applyProtection="1">
      <alignment vertical="center"/>
    </xf>
    <xf numFmtId="0" fontId="0" fillId="47" borderId="0" xfId="0" applyFill="1"/>
    <xf numFmtId="0" fontId="58" fillId="52" borderId="10" xfId="0" applyFont="1" applyFill="1" applyBorder="1"/>
    <xf numFmtId="165" fontId="29" fillId="52" borderId="10" xfId="0" applyNumberFormat="1" applyFont="1" applyFill="1" applyBorder="1" applyAlignment="1" applyProtection="1">
      <alignment vertical="center" wrapText="1"/>
    </xf>
    <xf numFmtId="165" fontId="1" fillId="0" borderId="0" xfId="0" applyNumberFormat="1" applyFont="1"/>
    <xf numFmtId="0" fontId="1" fillId="52" borderId="0" xfId="0" applyFont="1" applyFill="1"/>
    <xf numFmtId="165" fontId="1" fillId="52" borderId="0" xfId="0" applyNumberFormat="1" applyFont="1" applyFill="1"/>
    <xf numFmtId="3" fontId="27" fillId="16" borderId="10" xfId="0" applyNumberFormat="1" applyFont="1" applyFill="1" applyBorder="1" applyAlignment="1" applyProtection="1">
      <alignment horizontal="left" vertical="center" wrapText="1"/>
      <protection locked="0"/>
    </xf>
    <xf numFmtId="165" fontId="1" fillId="51" borderId="0" xfId="0" applyNumberFormat="1" applyFont="1" applyFill="1"/>
    <xf numFmtId="0" fontId="1" fillId="51" borderId="0" xfId="0" applyFont="1" applyFill="1"/>
    <xf numFmtId="165" fontId="0" fillId="0" borderId="0" xfId="0" applyNumberFormat="1"/>
    <xf numFmtId="165" fontId="2" fillId="0" borderId="0" xfId="0" applyNumberFormat="1" applyFont="1"/>
    <xf numFmtId="165" fontId="5" fillId="0" borderId="0" xfId="0" applyNumberFormat="1" applyFont="1" applyFill="1"/>
    <xf numFmtId="165" fontId="5" fillId="51" borderId="0" xfId="0" applyNumberFormat="1" applyFont="1" applyFill="1"/>
    <xf numFmtId="165" fontId="0" fillId="51" borderId="0" xfId="0" applyNumberFormat="1" applyFill="1"/>
    <xf numFmtId="165" fontId="0" fillId="47" borderId="0" xfId="0" applyNumberFormat="1" applyFill="1"/>
    <xf numFmtId="165" fontId="0" fillId="52" borderId="0" xfId="0" applyNumberFormat="1" applyFill="1"/>
    <xf numFmtId="165" fontId="7" fillId="52" borderId="0" xfId="0" applyNumberFormat="1" applyFont="1" applyFill="1"/>
    <xf numFmtId="165" fontId="7" fillId="51" borderId="0" xfId="0" applyNumberFormat="1" applyFont="1" applyFill="1"/>
    <xf numFmtId="165" fontId="6" fillId="51" borderId="0" xfId="0" applyNumberFormat="1" applyFont="1" applyFill="1"/>
    <xf numFmtId="165" fontId="29" fillId="52" borderId="26" xfId="0" applyNumberFormat="1" applyFont="1" applyFill="1" applyBorder="1"/>
    <xf numFmtId="0" fontId="5" fillId="0" borderId="0" xfId="0" applyFont="1" applyFill="1" applyBorder="1"/>
    <xf numFmtId="165" fontId="1" fillId="51" borderId="0" xfId="0" applyNumberFormat="1" applyFont="1" applyFill="1" applyBorder="1"/>
    <xf numFmtId="0" fontId="1" fillId="52" borderId="0" xfId="0" applyFont="1" applyFill="1" applyBorder="1"/>
    <xf numFmtId="0" fontId="1" fillId="0" borderId="0" xfId="0" applyFont="1" applyBorder="1"/>
    <xf numFmtId="165" fontId="1" fillId="52" borderId="0" xfId="0" applyNumberFormat="1" applyFont="1" applyFill="1" applyBorder="1"/>
    <xf numFmtId="165" fontId="57" fillId="0" borderId="22" xfId="0" applyNumberFormat="1" applyFont="1" applyFill="1" applyBorder="1" applyAlignment="1">
      <alignment vertical="top" wrapText="1"/>
    </xf>
    <xf numFmtId="10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49" fontId="31" fillId="0" borderId="10" xfId="0" applyNumberFormat="1" applyFont="1" applyBorder="1" applyAlignment="1">
      <alignment vertical="center" wrapText="1" shrinkToFit="1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29" fillId="0" borderId="10" xfId="0" applyNumberFormat="1" applyFont="1" applyFill="1" applyBorder="1" applyAlignment="1" applyProtection="1">
      <alignment horizontal="left" vertical="center" wrapText="1"/>
      <protection locked="0"/>
    </xf>
    <xf numFmtId="49" fontId="29" fillId="0" borderId="10" xfId="0" applyNumberFormat="1" applyFont="1" applyBorder="1" applyAlignment="1" applyProtection="1">
      <alignment horizontal="left" vertical="center" wrapText="1"/>
      <protection locked="0"/>
    </xf>
    <xf numFmtId="3" fontId="26" fillId="7" borderId="0" xfId="0" applyNumberFormat="1" applyFont="1" applyFill="1" applyBorder="1" applyAlignment="1" applyProtection="1">
      <alignment vertical="center" wrapText="1"/>
      <protection locked="0"/>
    </xf>
    <xf numFmtId="3" fontId="26" fillId="7" borderId="10" xfId="0" applyNumberFormat="1" applyFont="1" applyFill="1" applyBorder="1" applyAlignment="1" applyProtection="1">
      <alignment vertical="center" wrapText="1"/>
      <protection locked="0"/>
    </xf>
    <xf numFmtId="49" fontId="31" fillId="0" borderId="10" xfId="0" applyNumberFormat="1" applyFont="1" applyFill="1" applyBorder="1" applyAlignment="1">
      <alignment vertical="center" wrapText="1" shrinkToFit="1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49" fontId="31" fillId="0" borderId="10" xfId="0" applyNumberFormat="1" applyFont="1" applyFill="1" applyBorder="1" applyAlignment="1">
      <alignment horizontal="left" vertical="center" wrapText="1" indent="1" shrinkToFit="1"/>
    </xf>
    <xf numFmtId="3" fontId="64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9" fillId="52" borderId="10" xfId="0" applyNumberFormat="1" applyFont="1" applyFill="1" applyBorder="1" applyAlignment="1" applyProtection="1">
      <alignment horizontal="left" vertical="center" wrapText="1" inden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165" fontId="31" fillId="0" borderId="0" xfId="0" applyNumberFormat="1" applyFont="1" applyFill="1" applyBorder="1" applyAlignment="1" applyProtection="1">
      <alignment vertical="center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33" fillId="53" borderId="10" xfId="0" applyNumberFormat="1" applyFont="1" applyFill="1" applyBorder="1" applyAlignment="1" applyProtection="1">
      <alignment horizontal="left" vertical="center" wrapText="1"/>
      <protection locked="0"/>
    </xf>
    <xf numFmtId="165" fontId="28" fillId="53" borderId="10" xfId="0" applyNumberFormat="1" applyFont="1" applyFill="1" applyBorder="1" applyAlignment="1" applyProtection="1">
      <alignment vertical="center"/>
    </xf>
    <xf numFmtId="0" fontId="0" fillId="53" borderId="0" xfId="0" applyFill="1"/>
    <xf numFmtId="165" fontId="0" fillId="53" borderId="0" xfId="0" applyNumberFormat="1" applyFill="1"/>
    <xf numFmtId="3" fontId="32" fillId="53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53" borderId="10" xfId="0" applyNumberFormat="1" applyFont="1" applyFill="1" applyBorder="1" applyAlignment="1" applyProtection="1">
      <alignment vertical="center"/>
    </xf>
    <xf numFmtId="0" fontId="7" fillId="53" borderId="0" xfId="0" applyFont="1" applyFill="1"/>
    <xf numFmtId="165" fontId="7" fillId="53" borderId="0" xfId="0" applyNumberFormat="1" applyFont="1" applyFill="1"/>
    <xf numFmtId="0" fontId="6" fillId="53" borderId="0" xfId="0" applyFont="1" applyFill="1"/>
    <xf numFmtId="165" fontId="6" fillId="53" borderId="0" xfId="0" applyNumberFormat="1" applyFont="1" applyFill="1"/>
    <xf numFmtId="3" fontId="27" fillId="53" borderId="10" xfId="0" applyNumberFormat="1" applyFont="1" applyFill="1" applyBorder="1" applyAlignment="1" applyProtection="1">
      <alignment horizontal="left" vertical="center" wrapText="1"/>
      <protection locked="0"/>
    </xf>
    <xf numFmtId="165" fontId="26" fillId="53" borderId="10" xfId="0" applyNumberFormat="1" applyFont="1" applyFill="1" applyBorder="1" applyAlignment="1" applyProtection="1">
      <alignment vertical="center"/>
    </xf>
    <xf numFmtId="165" fontId="27" fillId="53" borderId="10" xfId="0" applyNumberFormat="1" applyFont="1" applyFill="1" applyBorder="1" applyAlignment="1" applyProtection="1">
      <alignment vertical="center"/>
    </xf>
    <xf numFmtId="0" fontId="5" fillId="53" borderId="0" xfId="0" applyFont="1" applyFill="1"/>
    <xf numFmtId="165" fontId="5" fillId="53" borderId="0" xfId="0" applyNumberFormat="1" applyFont="1" applyFill="1"/>
    <xf numFmtId="165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165" fontId="32" fillId="0" borderId="10" xfId="0" applyNumberFormat="1" applyFont="1" applyFill="1" applyBorder="1" applyAlignment="1" applyProtection="1">
      <alignment vertical="center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29" fillId="0" borderId="22" xfId="0" applyNumberFormat="1" applyFont="1" applyFill="1" applyBorder="1" applyAlignment="1">
      <alignment vertical="top" wrapText="1"/>
    </xf>
    <xf numFmtId="166" fontId="34" fillId="52" borderId="10" xfId="0" applyNumberFormat="1" applyFont="1" applyFill="1" applyBorder="1"/>
    <xf numFmtId="165" fontId="32" fillId="0" borderId="10" xfId="0" applyNumberFormat="1" applyFont="1" applyFill="1" applyBorder="1" applyAlignment="1" applyProtection="1">
      <alignment vertical="center" wrapText="1"/>
    </xf>
    <xf numFmtId="165" fontId="29" fillId="0" borderId="10" xfId="0" applyNumberFormat="1" applyFont="1" applyFill="1" applyBorder="1" applyAlignment="1" applyProtection="1">
      <alignment vertical="center" wrapText="1"/>
    </xf>
    <xf numFmtId="165" fontId="31" fillId="0" borderId="29" xfId="0" applyNumberFormat="1" applyFont="1" applyFill="1" applyBorder="1" applyAlignment="1" applyProtection="1">
      <alignment horizontal="center" vertical="center"/>
    </xf>
    <xf numFmtId="165" fontId="31" fillId="0" borderId="30" xfId="0" applyNumberFormat="1" applyFont="1" applyFill="1" applyBorder="1" applyAlignment="1" applyProtection="1">
      <alignment horizontal="center" vertical="center"/>
    </xf>
    <xf numFmtId="165" fontId="57" fillId="52" borderId="29" xfId="0" applyNumberFormat="1" applyFont="1" applyFill="1" applyBorder="1" applyAlignment="1" applyProtection="1">
      <alignment horizontal="center" vertical="center"/>
    </xf>
    <xf numFmtId="165" fontId="57" fillId="52" borderId="30" xfId="0" applyNumberFormat="1" applyFont="1" applyFill="1" applyBorder="1" applyAlignment="1" applyProtection="1">
      <alignment horizontal="center" vertical="center"/>
    </xf>
    <xf numFmtId="165" fontId="29" fillId="52" borderId="29" xfId="0" applyNumberFormat="1" applyFont="1" applyFill="1" applyBorder="1" applyAlignment="1" applyProtection="1">
      <alignment horizontal="center" vertical="center"/>
    </xf>
    <xf numFmtId="165" fontId="29" fillId="52" borderId="30" xfId="0" applyNumberFormat="1" applyFont="1" applyFill="1" applyBorder="1" applyAlignment="1" applyProtection="1">
      <alignment horizontal="center" vertical="center"/>
    </xf>
    <xf numFmtId="3" fontId="29" fillId="16" borderId="10" xfId="0" applyNumberFormat="1" applyFont="1" applyFill="1" applyBorder="1" applyAlignment="1" applyProtection="1">
      <alignment horizontal="center" vertical="center" wrapText="1"/>
      <protection locked="0"/>
    </xf>
    <xf numFmtId="0" fontId="63" fillId="0" borderId="11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10" xfId="0" applyNumberFormat="1" applyFont="1" applyFill="1" applyBorder="1" applyAlignment="1" applyProtection="1">
      <alignment horizontal="left" vertical="center" wrapText="1"/>
      <protection locked="0"/>
    </xf>
    <xf numFmtId="3" fontId="27" fillId="16" borderId="10" xfId="0" applyNumberFormat="1" applyFont="1" applyFill="1" applyBorder="1" applyAlignment="1" applyProtection="1">
      <alignment horizontal="center" vertical="center" wrapText="1"/>
      <protection locked="0"/>
    </xf>
    <xf numFmtId="165" fontId="30" fillId="0" borderId="10" xfId="0" applyNumberFormat="1" applyFont="1" applyFill="1" applyBorder="1" applyAlignment="1" applyProtection="1">
      <alignment horizontal="left" vertical="center" wrapText="1"/>
    </xf>
    <xf numFmtId="3" fontId="3" fillId="16" borderId="10" xfId="0" applyNumberFormat="1" applyFont="1" applyFill="1" applyBorder="1" applyAlignment="1" applyProtection="1">
      <alignment horizontal="center" vertical="center" wrapText="1"/>
      <protection locked="0"/>
    </xf>
    <xf numFmtId="3" fontId="26" fillId="7" borderId="26" xfId="0" applyNumberFormat="1" applyFont="1" applyFill="1" applyBorder="1" applyAlignment="1" applyProtection="1">
      <alignment horizontal="left" vertical="center" wrapText="1"/>
      <protection locked="0"/>
    </xf>
    <xf numFmtId="3" fontId="26" fillId="7" borderId="27" xfId="0" applyNumberFormat="1" applyFont="1" applyFill="1" applyBorder="1" applyAlignment="1" applyProtection="1">
      <alignment horizontal="left" vertical="center" wrapText="1"/>
      <protection locked="0"/>
    </xf>
    <xf numFmtId="3" fontId="63" fillId="16" borderId="26" xfId="0" applyNumberFormat="1" applyFont="1" applyFill="1" applyBorder="1" applyAlignment="1" applyProtection="1">
      <alignment horizontal="center" vertical="center" wrapText="1"/>
      <protection locked="0"/>
    </xf>
    <xf numFmtId="3" fontId="63" fillId="16" borderId="27" xfId="0" applyNumberFormat="1" applyFont="1" applyFill="1" applyBorder="1" applyAlignment="1" applyProtection="1">
      <alignment horizontal="center" vertical="center" wrapText="1"/>
      <protection locked="0"/>
    </xf>
    <xf numFmtId="3" fontId="63" fillId="16" borderId="28" xfId="0" applyNumberFormat="1" applyFont="1" applyFill="1" applyBorder="1" applyAlignment="1" applyProtection="1">
      <alignment horizontal="center" vertical="center" wrapText="1"/>
      <protection locked="0"/>
    </xf>
    <xf numFmtId="3" fontId="29" fillId="16" borderId="29" xfId="0" applyNumberFormat="1" applyFont="1" applyFill="1" applyBorder="1" applyAlignment="1" applyProtection="1">
      <alignment horizontal="center" vertical="center" wrapText="1"/>
      <protection locked="0"/>
    </xf>
    <xf numFmtId="3" fontId="29" fillId="16" borderId="30" xfId="0" applyNumberFormat="1" applyFont="1" applyFill="1" applyBorder="1" applyAlignment="1" applyProtection="1">
      <alignment horizontal="center" vertical="center" wrapText="1"/>
      <protection locked="0"/>
    </xf>
    <xf numFmtId="49" fontId="31" fillId="0" borderId="29" xfId="0" applyNumberFormat="1" applyFont="1" applyFill="1" applyBorder="1" applyAlignment="1">
      <alignment horizontal="left" vertical="center" wrapText="1" shrinkToFit="1"/>
    </xf>
    <xf numFmtId="49" fontId="31" fillId="0" borderId="30" xfId="0" applyNumberFormat="1" applyFont="1" applyFill="1" applyBorder="1" applyAlignment="1">
      <alignment horizontal="left" vertical="center" wrapText="1" shrinkToFit="1"/>
    </xf>
    <xf numFmtId="165" fontId="31" fillId="52" borderId="29" xfId="0" applyNumberFormat="1" applyFont="1" applyFill="1" applyBorder="1" applyAlignment="1" applyProtection="1">
      <alignment horizontal="center" vertical="center"/>
    </xf>
    <xf numFmtId="165" fontId="31" fillId="52" borderId="30" xfId="0" applyNumberFormat="1" applyFont="1" applyFill="1" applyBorder="1" applyAlignment="1" applyProtection="1">
      <alignment horizontal="center" vertical="center"/>
    </xf>
    <xf numFmtId="49" fontId="62" fillId="52" borderId="0" xfId="0" applyNumberFormat="1" applyFont="1" applyFill="1" applyBorder="1" applyAlignment="1">
      <alignment horizontal="left" vertical="center" wrapText="1"/>
    </xf>
    <xf numFmtId="49" fontId="62" fillId="52" borderId="0" xfId="0" applyNumberFormat="1" applyFont="1" applyFill="1" applyBorder="1" applyAlignment="1">
      <alignment horizontal="center" vertical="center" wrapText="1"/>
    </xf>
    <xf numFmtId="165" fontId="30" fillId="52" borderId="10" xfId="0" applyNumberFormat="1" applyFont="1" applyFill="1" applyBorder="1" applyAlignment="1" applyProtection="1">
      <alignment horizontal="left" vertical="center" wrapText="1"/>
    </xf>
    <xf numFmtId="3" fontId="27" fillId="7" borderId="10" xfId="0" applyNumberFormat="1" applyFont="1" applyFill="1" applyBorder="1" applyAlignment="1" applyProtection="1">
      <alignment horizontal="center" vertical="center" wrapText="1"/>
      <protection locked="0"/>
    </xf>
    <xf numFmtId="3" fontId="27" fillId="7" borderId="10" xfId="0" applyNumberFormat="1" applyFont="1" applyFill="1" applyBorder="1" applyAlignment="1" applyProtection="1">
      <alignment horizontal="left" vertical="center" wrapText="1"/>
      <protection locked="0"/>
    </xf>
  </cellXfs>
  <cellStyles count="116">
    <cellStyle name="_Копия Реестр предложений 2013 следующая сессия" xfId="1"/>
    <cellStyle name="_Реестр предложений 2013 следующая сессия" xfId="2"/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Accent1" xfId="21"/>
    <cellStyle name="Accent2" xfId="22"/>
    <cellStyle name="Accent3" xfId="23"/>
    <cellStyle name="Accent4" xfId="24"/>
    <cellStyle name="Accent5" xfId="25"/>
    <cellStyle name="Accent6" xfId="26"/>
    <cellStyle name="Bad" xfId="27"/>
    <cellStyle name="br" xfId="28"/>
    <cellStyle name="Calculation" xfId="29"/>
    <cellStyle name="Check Cell" xfId="30"/>
    <cellStyle name="col" xfId="31"/>
    <cellStyle name="Explanatory Text" xfId="32"/>
    <cellStyle name="Good" xfId="33"/>
    <cellStyle name="Heading 1" xfId="34"/>
    <cellStyle name="Heading 2" xfId="35"/>
    <cellStyle name="Heading 3" xfId="36"/>
    <cellStyle name="Heading 4" xfId="37"/>
    <cellStyle name="Input" xfId="38"/>
    <cellStyle name="Linked Cell" xfId="39"/>
    <cellStyle name="Neutral" xfId="40"/>
    <cellStyle name="Normal 2" xfId="115"/>
    <cellStyle name="Note" xfId="41"/>
    <cellStyle name="Output" xfId="42"/>
    <cellStyle name="style0" xfId="43"/>
    <cellStyle name="td" xfId="44"/>
    <cellStyle name="Title" xfId="45"/>
    <cellStyle name="Total" xfId="46"/>
    <cellStyle name="tr" xfId="47"/>
    <cellStyle name="Warning Text" xfId="48"/>
    <cellStyle name="xl21" xfId="49"/>
    <cellStyle name="xl22" xfId="50"/>
    <cellStyle name="xl23" xfId="51"/>
    <cellStyle name="xl24" xfId="52"/>
    <cellStyle name="xl25" xfId="53"/>
    <cellStyle name="xl26" xfId="54"/>
    <cellStyle name="xl27" xfId="55"/>
    <cellStyle name="xl28" xfId="56"/>
    <cellStyle name="xl29" xfId="57"/>
    <cellStyle name="xl30" xfId="58"/>
    <cellStyle name="xl31" xfId="59"/>
    <cellStyle name="xl32" xfId="60"/>
    <cellStyle name="xl33" xfId="61"/>
    <cellStyle name="xl34" xfId="62"/>
    <cellStyle name="xl35" xfId="63"/>
    <cellStyle name="xl36" xfId="64"/>
    <cellStyle name="xl37" xfId="65"/>
    <cellStyle name="xl38" xfId="66"/>
    <cellStyle name="xl39" xfId="67"/>
    <cellStyle name="xl40" xfId="68"/>
    <cellStyle name="xl41" xfId="69"/>
    <cellStyle name="xl42" xfId="70"/>
    <cellStyle name="xl43" xfId="71"/>
    <cellStyle name="xl44" xfId="72"/>
    <cellStyle name="xl45" xfId="73"/>
    <cellStyle name="xl46" xfId="74"/>
    <cellStyle name="xl47" xfId="75"/>
    <cellStyle name="Акцент1 2" xfId="76"/>
    <cellStyle name="Акцент2 2" xfId="77"/>
    <cellStyle name="Акцент3 2" xfId="78"/>
    <cellStyle name="Акцент4 2" xfId="79"/>
    <cellStyle name="Акцент5 2" xfId="80"/>
    <cellStyle name="Акцент6 2" xfId="81"/>
    <cellStyle name="Ввод  2" xfId="82"/>
    <cellStyle name="Вывод 2" xfId="83"/>
    <cellStyle name="Вычисление 2" xfId="84"/>
    <cellStyle name="Денежный 2" xfId="85"/>
    <cellStyle name="Денежный 3" xfId="86"/>
    <cellStyle name="Заголовок 1 2" xfId="87"/>
    <cellStyle name="Заголовок 2 2" xfId="88"/>
    <cellStyle name="Заголовок 3 2" xfId="89"/>
    <cellStyle name="Заголовок 4 2" xfId="90"/>
    <cellStyle name="Итог 2" xfId="91"/>
    <cellStyle name="Контрольная ячейка 2" xfId="92"/>
    <cellStyle name="Название 2" xfId="93"/>
    <cellStyle name="Нейтральный 2" xfId="94"/>
    <cellStyle name="Обычный" xfId="0" builtinId="0"/>
    <cellStyle name="Обычный 2" xfId="95"/>
    <cellStyle name="Обычный 2 2 2" xfId="113"/>
    <cellStyle name="Обычный 2 4" xfId="114"/>
    <cellStyle name="Обычный 3" xfId="96"/>
    <cellStyle name="Обычный 4" xfId="97"/>
    <cellStyle name="Обычный 5" xfId="98"/>
    <cellStyle name="Плохой 2" xfId="99"/>
    <cellStyle name="Пояснение 2" xfId="100"/>
    <cellStyle name="Примечание 2" xfId="101"/>
    <cellStyle name="Связанная ячейка 2" xfId="102"/>
    <cellStyle name="Стиль 1" xfId="103"/>
    <cellStyle name="Стиль 1 2" xfId="104"/>
    <cellStyle name="Стиль 2" xfId="105"/>
    <cellStyle name="Стиль 3" xfId="106"/>
    <cellStyle name="Стиль 4" xfId="107"/>
    <cellStyle name="Стиль 5" xfId="108"/>
    <cellStyle name="Стиль 6" xfId="109"/>
    <cellStyle name="Текст предупреждения 2" xfId="110"/>
    <cellStyle name="Финансовый 3" xfId="111"/>
    <cellStyle name="Хороший 2" xfId="112"/>
  </cellStyles>
  <dxfs count="0"/>
  <tableStyles count="0" defaultTableStyle="TableStyleMedium2" defaultPivotStyle="PivotStyleLight16"/>
  <colors>
    <mruColors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9"/>
  <sheetViews>
    <sheetView view="pageBreakPreview" zoomScale="80" zoomScaleSheetLayoutView="80" workbookViewId="0">
      <pane xSplit="1" ySplit="5" topLeftCell="B96" activePane="bottomRight" state="frozen"/>
      <selection pane="topRight" activeCell="B1" sqref="B1"/>
      <selection pane="bottomLeft" activeCell="A6" sqref="A6"/>
      <selection pane="bottomRight" activeCell="C3" sqref="C3:C4"/>
    </sheetView>
  </sheetViews>
  <sheetFormatPr defaultRowHeight="12.75" x14ac:dyDescent="0.2"/>
  <cols>
    <col min="1" max="1" width="40.85546875" customWidth="1"/>
    <col min="2" max="2" width="14" customWidth="1"/>
    <col min="3" max="3" width="13" style="40" customWidth="1"/>
    <col min="4" max="4" width="12.5703125" style="40" customWidth="1"/>
    <col min="5" max="5" width="12.42578125" style="40" customWidth="1"/>
    <col min="6" max="6" width="12.28515625" customWidth="1"/>
    <col min="7" max="8" width="14.5703125" customWidth="1"/>
    <col min="9" max="9" width="17.140625" customWidth="1"/>
    <col min="10" max="10" width="66.5703125" customWidth="1"/>
    <col min="11" max="11" width="34.140625" customWidth="1"/>
    <col min="12" max="12" width="22.7109375" customWidth="1"/>
    <col min="13" max="13" width="9.140625" customWidth="1"/>
    <col min="14" max="14" width="11.42578125" style="68" customWidth="1"/>
    <col min="15" max="15" width="9.85546875" style="68" customWidth="1"/>
    <col min="16" max="16" width="11.42578125" style="68" customWidth="1"/>
    <col min="17" max="18" width="9.140625" style="68" customWidth="1"/>
    <col min="19" max="19" width="9.85546875" customWidth="1"/>
  </cols>
  <sheetData>
    <row r="1" spans="1:18" s="55" customFormat="1" ht="40.5" customHeight="1" x14ac:dyDescent="0.2">
      <c r="A1" s="144" t="s">
        <v>82</v>
      </c>
      <c r="B1" s="144"/>
      <c r="C1" s="144"/>
      <c r="D1" s="144"/>
      <c r="E1" s="144"/>
      <c r="F1" s="144"/>
      <c r="G1" s="144"/>
      <c r="H1" s="144"/>
      <c r="I1" s="144"/>
      <c r="J1" s="144"/>
      <c r="N1" s="62"/>
      <c r="O1" s="62"/>
      <c r="P1" s="62"/>
      <c r="Q1" s="62"/>
      <c r="R1" s="62"/>
    </row>
    <row r="2" spans="1:18" s="55" customFormat="1" ht="12" customHeight="1" x14ac:dyDescent="0.2">
      <c r="A2" s="53" t="s">
        <v>0</v>
      </c>
      <c r="B2" s="151" t="s">
        <v>98</v>
      </c>
      <c r="C2" s="152"/>
      <c r="D2" s="152"/>
      <c r="E2" s="152"/>
      <c r="F2" s="152"/>
      <c r="G2" s="152"/>
      <c r="H2" s="152"/>
      <c r="I2" s="153"/>
      <c r="J2" s="96"/>
      <c r="N2" s="62"/>
      <c r="O2" s="62"/>
      <c r="P2" s="62"/>
      <c r="Q2" s="62"/>
      <c r="R2" s="62"/>
    </row>
    <row r="3" spans="1:18" s="55" customFormat="1" ht="39" customHeight="1" x14ac:dyDescent="0.2">
      <c r="A3" s="146" t="s">
        <v>1</v>
      </c>
      <c r="B3" s="148" t="s">
        <v>99</v>
      </c>
      <c r="C3" s="148" t="s">
        <v>106</v>
      </c>
      <c r="D3" s="143" t="s">
        <v>32</v>
      </c>
      <c r="E3" s="143"/>
      <c r="F3" s="143"/>
      <c r="G3" s="143" t="s">
        <v>33</v>
      </c>
      <c r="H3" s="154" t="s">
        <v>107</v>
      </c>
      <c r="I3" s="154" t="s">
        <v>84</v>
      </c>
      <c r="J3" s="143" t="s">
        <v>52</v>
      </c>
      <c r="N3" s="62"/>
      <c r="O3" s="62"/>
      <c r="P3" s="62"/>
      <c r="Q3" s="62"/>
      <c r="R3" s="62"/>
    </row>
    <row r="4" spans="1:18" s="55" customFormat="1" ht="147" customHeight="1" x14ac:dyDescent="0.2">
      <c r="A4" s="146"/>
      <c r="B4" s="148"/>
      <c r="C4" s="148"/>
      <c r="D4" s="85" t="s">
        <v>2</v>
      </c>
      <c r="E4" s="85" t="s">
        <v>31</v>
      </c>
      <c r="F4" s="85" t="s">
        <v>3</v>
      </c>
      <c r="G4" s="143"/>
      <c r="H4" s="155"/>
      <c r="I4" s="155"/>
      <c r="J4" s="143"/>
      <c r="N4" s="62"/>
      <c r="O4" s="62"/>
      <c r="P4" s="62"/>
      <c r="Q4" s="62"/>
      <c r="R4" s="62"/>
    </row>
    <row r="5" spans="1:18" s="43" customFormat="1" ht="12" customHeight="1" x14ac:dyDescent="0.2">
      <c r="A5" s="53">
        <v>1</v>
      </c>
      <c r="B5" s="52">
        <v>2</v>
      </c>
      <c r="C5" s="52">
        <v>3</v>
      </c>
      <c r="D5" s="52">
        <v>4</v>
      </c>
      <c r="E5" s="52">
        <v>5</v>
      </c>
      <c r="F5" s="52">
        <v>6</v>
      </c>
      <c r="G5" s="52">
        <v>7</v>
      </c>
      <c r="H5" s="104">
        <v>8</v>
      </c>
      <c r="I5" s="99">
        <v>9</v>
      </c>
      <c r="J5" s="52">
        <v>10</v>
      </c>
      <c r="N5" s="69"/>
      <c r="O5" s="69"/>
      <c r="P5" s="69"/>
      <c r="Q5" s="69"/>
      <c r="R5" s="69"/>
    </row>
    <row r="6" spans="1:18" s="92" customFormat="1" ht="14.25" x14ac:dyDescent="0.2">
      <c r="A6" s="149" t="s">
        <v>4</v>
      </c>
      <c r="B6" s="150"/>
      <c r="C6" s="150"/>
      <c r="D6" s="150"/>
      <c r="E6" s="150"/>
      <c r="F6" s="150"/>
      <c r="G6" s="150"/>
      <c r="H6" s="150"/>
      <c r="I6" s="150"/>
      <c r="J6" s="150"/>
      <c r="K6" s="91"/>
      <c r="L6" s="91"/>
      <c r="M6" s="91"/>
      <c r="N6" s="91"/>
      <c r="O6" s="91"/>
      <c r="P6" s="91"/>
      <c r="Q6" s="91"/>
      <c r="R6" s="91"/>
    </row>
    <row r="7" spans="1:18" s="4" customFormat="1" ht="15" x14ac:dyDescent="0.2">
      <c r="A7" s="9" t="s">
        <v>12</v>
      </c>
      <c r="B7" s="10">
        <f t="shared" ref="B7:G7" si="0">B8+B28</f>
        <v>257858.8</v>
      </c>
      <c r="C7" s="48">
        <f t="shared" si="0"/>
        <v>297677.19999999995</v>
      </c>
      <c r="D7" s="48">
        <f t="shared" si="0"/>
        <v>6000</v>
      </c>
      <c r="E7" s="48">
        <f t="shared" si="0"/>
        <v>-436</v>
      </c>
      <c r="F7" s="10">
        <f t="shared" si="0"/>
        <v>5564</v>
      </c>
      <c r="G7" s="10">
        <f t="shared" si="0"/>
        <v>303241.19999999995</v>
      </c>
      <c r="H7" s="10">
        <f t="shared" ref="H7:I7" si="1">H8+H28</f>
        <v>270809.59999999998</v>
      </c>
      <c r="I7" s="10">
        <f t="shared" si="1"/>
        <v>0</v>
      </c>
      <c r="J7" s="10"/>
      <c r="N7" s="71"/>
      <c r="O7" s="71"/>
      <c r="P7" s="71"/>
      <c r="Q7" s="71"/>
      <c r="R7" s="71"/>
    </row>
    <row r="8" spans="1:18" s="1" customFormat="1" ht="30" x14ac:dyDescent="0.2">
      <c r="A8" s="11" t="s">
        <v>5</v>
      </c>
      <c r="B8" s="12">
        <f>B9+B11+B12+B14+B15+B16+B17+B20+B21+B22+B23+B24+B25+B26+B27+B10+B18+B13</f>
        <v>32361.899999999998</v>
      </c>
      <c r="C8" s="12">
        <f t="shared" ref="C8:H8" si="2">C9+C11+C12+C14+C15+C16+C17+C20+C21+C22+C23+C24+C25+C26+C27+C10+C18+C13+C19</f>
        <v>32367.3</v>
      </c>
      <c r="D8" s="12">
        <f t="shared" si="2"/>
        <v>0</v>
      </c>
      <c r="E8" s="12">
        <f t="shared" si="2"/>
        <v>0</v>
      </c>
      <c r="F8" s="12">
        <f t="shared" si="2"/>
        <v>0</v>
      </c>
      <c r="G8" s="12">
        <f t="shared" si="2"/>
        <v>32367.3</v>
      </c>
      <c r="H8" s="12">
        <f t="shared" si="2"/>
        <v>32466.000000000004</v>
      </c>
      <c r="I8" s="12">
        <f t="shared" ref="I8" si="3">I9+I11+I12+I14+I15+I16+I17+I20+I21+I22+I23+I24+I25+I26+I27+I10+I18</f>
        <v>0</v>
      </c>
      <c r="J8" s="12"/>
      <c r="N8" s="72"/>
      <c r="O8" s="72"/>
      <c r="P8" s="72"/>
      <c r="Q8" s="72"/>
      <c r="R8" s="72"/>
    </row>
    <row r="9" spans="1:18" ht="27.75" customHeight="1" x14ac:dyDescent="0.2">
      <c r="A9" s="87" t="s">
        <v>6</v>
      </c>
      <c r="B9" s="14">
        <v>18235.599999999999</v>
      </c>
      <c r="C9" s="28">
        <v>18235.599999999999</v>
      </c>
      <c r="D9" s="16"/>
      <c r="E9" s="16"/>
      <c r="F9" s="15">
        <f>D9+E9</f>
        <v>0</v>
      </c>
      <c r="G9" s="15">
        <f t="shared" ref="G9:G26" si="4">C9+F9</f>
        <v>18235.599999999999</v>
      </c>
      <c r="H9" s="15">
        <v>16817.2</v>
      </c>
      <c r="I9" s="15"/>
      <c r="J9" s="86"/>
    </row>
    <row r="10" spans="1:18" ht="15" x14ac:dyDescent="0.2">
      <c r="A10" s="87" t="s">
        <v>72</v>
      </c>
      <c r="B10" s="14">
        <v>7614.7</v>
      </c>
      <c r="C10" s="28">
        <v>7614.7</v>
      </c>
      <c r="D10" s="16"/>
      <c r="E10" s="16"/>
      <c r="F10" s="15">
        <f>D10+E10</f>
        <v>0</v>
      </c>
      <c r="G10" s="15">
        <f t="shared" ref="G10" si="5">C10+F10</f>
        <v>7614.7</v>
      </c>
      <c r="H10" s="15">
        <v>7479.7</v>
      </c>
      <c r="I10" s="15"/>
      <c r="J10" s="94"/>
    </row>
    <row r="11" spans="1:18" ht="45" x14ac:dyDescent="0.2">
      <c r="A11" s="87" t="s">
        <v>103</v>
      </c>
      <c r="B11" s="14">
        <v>4083.3</v>
      </c>
      <c r="C11" s="28">
        <v>4083.3</v>
      </c>
      <c r="D11" s="16"/>
      <c r="E11" s="16"/>
      <c r="F11" s="15">
        <f t="shared" ref="F11:F27" si="6">D11+E11</f>
        <v>0</v>
      </c>
      <c r="G11" s="15">
        <f t="shared" si="4"/>
        <v>4083.3</v>
      </c>
      <c r="H11" s="15">
        <v>3305.5</v>
      </c>
      <c r="I11" s="15"/>
      <c r="J11" s="147"/>
    </row>
    <row r="12" spans="1:18" ht="15" x14ac:dyDescent="0.2">
      <c r="A12" s="87" t="s">
        <v>7</v>
      </c>
      <c r="B12" s="15">
        <v>78.099999999999994</v>
      </c>
      <c r="C12" s="28">
        <v>78.099999999999994</v>
      </c>
      <c r="D12" s="16"/>
      <c r="E12" s="16"/>
      <c r="F12" s="15">
        <f t="shared" si="6"/>
        <v>0</v>
      </c>
      <c r="G12" s="15">
        <f t="shared" si="4"/>
        <v>78.099999999999994</v>
      </c>
      <c r="H12" s="15">
        <v>52.7</v>
      </c>
      <c r="I12" s="15"/>
      <c r="J12" s="147"/>
    </row>
    <row r="13" spans="1:18" ht="32.25" customHeight="1" x14ac:dyDescent="0.2">
      <c r="A13" s="87" t="s">
        <v>34</v>
      </c>
      <c r="B13" s="15">
        <v>258.89999999999998</v>
      </c>
      <c r="C13" s="28">
        <v>258.89999999999998</v>
      </c>
      <c r="D13" s="16"/>
      <c r="E13" s="16"/>
      <c r="F13" s="15">
        <f t="shared" si="6"/>
        <v>0</v>
      </c>
      <c r="G13" s="15">
        <f t="shared" ref="G13" si="7">C13+F13</f>
        <v>258.89999999999998</v>
      </c>
      <c r="H13" s="15">
        <v>374.3</v>
      </c>
      <c r="I13" s="15"/>
      <c r="J13" s="105"/>
    </row>
    <row r="14" spans="1:18" ht="60" x14ac:dyDescent="0.2">
      <c r="A14" s="87" t="s">
        <v>102</v>
      </c>
      <c r="B14" s="14">
        <v>470</v>
      </c>
      <c r="C14" s="28">
        <v>470</v>
      </c>
      <c r="D14" s="16"/>
      <c r="E14" s="16"/>
      <c r="F14" s="15">
        <f t="shared" si="6"/>
        <v>0</v>
      </c>
      <c r="G14" s="15">
        <f t="shared" si="4"/>
        <v>470</v>
      </c>
      <c r="H14" s="15">
        <v>331.1</v>
      </c>
      <c r="I14" s="15"/>
      <c r="J14" s="17"/>
    </row>
    <row r="15" spans="1:18" ht="15" x14ac:dyDescent="0.2">
      <c r="A15" s="87" t="s">
        <v>8</v>
      </c>
      <c r="B15" s="14"/>
      <c r="C15" s="28"/>
      <c r="D15" s="16"/>
      <c r="E15" s="16"/>
      <c r="F15" s="15">
        <f t="shared" si="6"/>
        <v>0</v>
      </c>
      <c r="G15" s="15">
        <f t="shared" si="4"/>
        <v>0</v>
      </c>
      <c r="H15" s="15"/>
      <c r="I15" s="15"/>
      <c r="J15" s="17"/>
    </row>
    <row r="16" spans="1:18" ht="15" x14ac:dyDescent="0.2">
      <c r="A16" s="87" t="s">
        <v>9</v>
      </c>
      <c r="B16" s="14"/>
      <c r="C16" s="28"/>
      <c r="D16" s="16"/>
      <c r="E16" s="16"/>
      <c r="F16" s="15">
        <f t="shared" si="6"/>
        <v>0</v>
      </c>
      <c r="G16" s="15">
        <f t="shared" si="4"/>
        <v>0</v>
      </c>
      <c r="H16" s="15"/>
      <c r="I16" s="15"/>
      <c r="J16" s="147"/>
    </row>
    <row r="17" spans="1:18" ht="15" x14ac:dyDescent="0.2">
      <c r="A17" s="87" t="s">
        <v>73</v>
      </c>
      <c r="B17" s="14">
        <v>606.6</v>
      </c>
      <c r="C17" s="28">
        <v>606.6</v>
      </c>
      <c r="D17" s="16"/>
      <c r="E17" s="16"/>
      <c r="F17" s="15">
        <f t="shared" si="6"/>
        <v>0</v>
      </c>
      <c r="G17" s="15">
        <f t="shared" si="4"/>
        <v>606.6</v>
      </c>
      <c r="H17" s="15">
        <v>986</v>
      </c>
      <c r="I17" s="15"/>
      <c r="J17" s="147"/>
    </row>
    <row r="18" spans="1:18" ht="15" x14ac:dyDescent="0.2">
      <c r="A18" s="87" t="s">
        <v>74</v>
      </c>
      <c r="B18" s="14"/>
      <c r="C18" s="28"/>
      <c r="D18" s="16"/>
      <c r="E18" s="16"/>
      <c r="F18" s="15">
        <f t="shared" si="6"/>
        <v>0</v>
      </c>
      <c r="G18" s="15">
        <f t="shared" si="4"/>
        <v>0</v>
      </c>
      <c r="H18" s="15"/>
      <c r="I18" s="15"/>
      <c r="J18" s="94"/>
    </row>
    <row r="19" spans="1:18" ht="30" x14ac:dyDescent="0.2">
      <c r="A19" s="87" t="s">
        <v>92</v>
      </c>
      <c r="B19" s="14"/>
      <c r="C19" s="28">
        <v>5.4</v>
      </c>
      <c r="D19" s="16"/>
      <c r="E19" s="16"/>
      <c r="F19" s="15">
        <f t="shared" si="6"/>
        <v>0</v>
      </c>
      <c r="G19" s="15">
        <f t="shared" si="4"/>
        <v>5.4</v>
      </c>
      <c r="H19" s="15">
        <v>5.4</v>
      </c>
      <c r="I19" s="15"/>
      <c r="J19" s="106"/>
    </row>
    <row r="20" spans="1:18" ht="45" x14ac:dyDescent="0.2">
      <c r="A20" s="87" t="s">
        <v>75</v>
      </c>
      <c r="B20" s="14"/>
      <c r="C20" s="28"/>
      <c r="D20" s="16"/>
      <c r="E20" s="16"/>
      <c r="F20" s="15">
        <f t="shared" si="6"/>
        <v>0</v>
      </c>
      <c r="G20" s="15">
        <f>C20+F20</f>
        <v>0</v>
      </c>
      <c r="H20" s="15"/>
      <c r="I20" s="15"/>
      <c r="J20" s="88"/>
    </row>
    <row r="21" spans="1:18" ht="45" x14ac:dyDescent="0.2">
      <c r="A21" s="87" t="s">
        <v>76</v>
      </c>
      <c r="B21" s="14">
        <v>666.2</v>
      </c>
      <c r="C21" s="28">
        <v>666.2</v>
      </c>
      <c r="D21" s="30"/>
      <c r="E21" s="16"/>
      <c r="F21" s="15">
        <f t="shared" si="6"/>
        <v>0</v>
      </c>
      <c r="G21" s="15">
        <f t="shared" si="4"/>
        <v>666.2</v>
      </c>
      <c r="H21" s="15">
        <v>997.2</v>
      </c>
      <c r="I21" s="15"/>
      <c r="J21" s="17"/>
    </row>
    <row r="22" spans="1:18" ht="30" x14ac:dyDescent="0.2">
      <c r="A22" s="87" t="s">
        <v>77</v>
      </c>
      <c r="B22" s="14">
        <v>22</v>
      </c>
      <c r="C22" s="28">
        <v>22</v>
      </c>
      <c r="D22" s="16"/>
      <c r="E22" s="16"/>
      <c r="F22" s="15">
        <f t="shared" si="6"/>
        <v>0</v>
      </c>
      <c r="G22" s="15">
        <f t="shared" si="4"/>
        <v>22</v>
      </c>
      <c r="H22" s="15">
        <v>14.2</v>
      </c>
      <c r="I22" s="15"/>
      <c r="J22" s="38"/>
    </row>
    <row r="23" spans="1:18" ht="26.25" customHeight="1" x14ac:dyDescent="0.2">
      <c r="A23" s="87" t="s">
        <v>78</v>
      </c>
      <c r="B23" s="14">
        <v>0.9</v>
      </c>
      <c r="C23" s="28">
        <v>0.9</v>
      </c>
      <c r="D23" s="16"/>
      <c r="E23" s="16"/>
      <c r="F23" s="15">
        <f t="shared" si="6"/>
        <v>0</v>
      </c>
      <c r="G23" s="15">
        <f t="shared" si="4"/>
        <v>0.9</v>
      </c>
      <c r="H23" s="15">
        <v>451.3</v>
      </c>
      <c r="I23" s="15"/>
      <c r="J23" s="38"/>
    </row>
    <row r="24" spans="1:18" ht="30" x14ac:dyDescent="0.2">
      <c r="A24" s="87" t="s">
        <v>79</v>
      </c>
      <c r="B24" s="14"/>
      <c r="C24" s="28"/>
      <c r="D24" s="30"/>
      <c r="E24" s="16"/>
      <c r="F24" s="15">
        <f t="shared" si="6"/>
        <v>0</v>
      </c>
      <c r="G24" s="15">
        <f t="shared" si="4"/>
        <v>0</v>
      </c>
      <c r="H24" s="15">
        <v>130</v>
      </c>
      <c r="I24" s="15"/>
      <c r="J24" s="38"/>
    </row>
    <row r="25" spans="1:18" ht="15" x14ac:dyDescent="0.2">
      <c r="A25" s="87" t="s">
        <v>85</v>
      </c>
      <c r="B25" s="14"/>
      <c r="C25" s="28"/>
      <c r="D25" s="16"/>
      <c r="E25" s="16"/>
      <c r="F25" s="15">
        <f t="shared" si="6"/>
        <v>0</v>
      </c>
      <c r="G25" s="15">
        <f t="shared" si="4"/>
        <v>0</v>
      </c>
      <c r="H25" s="15"/>
      <c r="I25" s="15"/>
      <c r="J25" s="38"/>
    </row>
    <row r="26" spans="1:18" ht="15" x14ac:dyDescent="0.2">
      <c r="A26" s="87" t="s">
        <v>80</v>
      </c>
      <c r="B26" s="14">
        <v>222</v>
      </c>
      <c r="C26" s="28">
        <v>222</v>
      </c>
      <c r="D26" s="16"/>
      <c r="E26" s="16"/>
      <c r="F26" s="15">
        <f t="shared" si="6"/>
        <v>0</v>
      </c>
      <c r="G26" s="15">
        <f t="shared" si="4"/>
        <v>222</v>
      </c>
      <c r="H26" s="15">
        <v>1146</v>
      </c>
      <c r="I26" s="15"/>
      <c r="J26" s="38"/>
    </row>
    <row r="27" spans="1:18" ht="15" x14ac:dyDescent="0.2">
      <c r="A27" s="87" t="s">
        <v>81</v>
      </c>
      <c r="B27" s="14">
        <v>103.6</v>
      </c>
      <c r="C27" s="28">
        <v>103.6</v>
      </c>
      <c r="D27" s="16"/>
      <c r="E27" s="16"/>
      <c r="F27" s="15">
        <f t="shared" si="6"/>
        <v>0</v>
      </c>
      <c r="G27" s="15">
        <f>C27+F27</f>
        <v>103.6</v>
      </c>
      <c r="H27" s="15">
        <v>375.4</v>
      </c>
      <c r="I27" s="15"/>
      <c r="J27" s="38"/>
    </row>
    <row r="28" spans="1:18" s="59" customFormat="1" ht="15" x14ac:dyDescent="0.2">
      <c r="A28" s="56" t="s">
        <v>10</v>
      </c>
      <c r="B28" s="57">
        <f>B29+B36+B37</f>
        <v>225496.9</v>
      </c>
      <c r="C28" s="57">
        <f t="shared" ref="C28:G28" si="8">C29+C36+C37</f>
        <v>265309.89999999997</v>
      </c>
      <c r="D28" s="57">
        <f t="shared" si="8"/>
        <v>6000</v>
      </c>
      <c r="E28" s="57">
        <f t="shared" si="8"/>
        <v>-436</v>
      </c>
      <c r="F28" s="57">
        <f t="shared" si="8"/>
        <v>5564</v>
      </c>
      <c r="G28" s="57">
        <f t="shared" si="8"/>
        <v>270873.89999999997</v>
      </c>
      <c r="H28" s="57">
        <f t="shared" ref="H28:I28" si="9">H29+H36+H37</f>
        <v>238343.59999999998</v>
      </c>
      <c r="I28" s="57">
        <f t="shared" si="9"/>
        <v>0</v>
      </c>
      <c r="J28" s="58"/>
      <c r="N28" s="73"/>
      <c r="O28" s="73"/>
      <c r="P28" s="73"/>
      <c r="Q28" s="73"/>
      <c r="R28" s="73"/>
    </row>
    <row r="29" spans="1:18" s="1" customFormat="1" ht="45" x14ac:dyDescent="0.2">
      <c r="A29" s="11" t="s">
        <v>22</v>
      </c>
      <c r="B29" s="12">
        <f t="shared" ref="B29:G29" si="10">B30+B31+B34+B35</f>
        <v>225496.9</v>
      </c>
      <c r="C29" s="12">
        <f t="shared" si="10"/>
        <v>264340.09999999998</v>
      </c>
      <c r="D29" s="12">
        <f t="shared" si="10"/>
        <v>6000</v>
      </c>
      <c r="E29" s="12">
        <f t="shared" si="10"/>
        <v>-436</v>
      </c>
      <c r="F29" s="12">
        <f t="shared" si="10"/>
        <v>5564</v>
      </c>
      <c r="G29" s="12">
        <f t="shared" si="10"/>
        <v>269904.09999999998</v>
      </c>
      <c r="H29" s="12">
        <f t="shared" ref="H29:I29" si="11">H30+H31+H34+H35</f>
        <v>237507.8</v>
      </c>
      <c r="I29" s="12">
        <f t="shared" si="11"/>
        <v>0</v>
      </c>
      <c r="J29" s="12"/>
      <c r="N29" s="72"/>
      <c r="O29" s="72"/>
      <c r="P29" s="72"/>
      <c r="Q29" s="72"/>
      <c r="R29" s="72"/>
    </row>
    <row r="30" spans="1:18" ht="66.75" customHeight="1" x14ac:dyDescent="0.2">
      <c r="A30" s="87" t="s">
        <v>36</v>
      </c>
      <c r="B30" s="17">
        <v>89273.2</v>
      </c>
      <c r="C30" s="49">
        <v>99666.6</v>
      </c>
      <c r="D30" s="124">
        <v>6000</v>
      </c>
      <c r="E30" s="45"/>
      <c r="F30" s="15">
        <f>D30+E30</f>
        <v>6000</v>
      </c>
      <c r="G30" s="15">
        <f>C30+F30</f>
        <v>105666.6</v>
      </c>
      <c r="H30" s="15">
        <v>92226.8</v>
      </c>
      <c r="I30" s="15"/>
      <c r="J30" s="15" t="s">
        <v>116</v>
      </c>
    </row>
    <row r="31" spans="1:18" s="5" customFormat="1" ht="52.5" customHeight="1" x14ac:dyDescent="0.2">
      <c r="A31" s="156" t="s">
        <v>48</v>
      </c>
      <c r="B31" s="158">
        <v>6504.4</v>
      </c>
      <c r="C31" s="141">
        <v>11667.7</v>
      </c>
      <c r="D31" s="141"/>
      <c r="E31" s="139"/>
      <c r="F31" s="137">
        <f t="shared" ref="F31:F37" si="12">D31+E31</f>
        <v>0</v>
      </c>
      <c r="G31" s="137">
        <f t="shared" ref="G31:G37" si="13">C31+F31</f>
        <v>11667.7</v>
      </c>
      <c r="H31" s="137">
        <v>9977.4</v>
      </c>
      <c r="I31" s="137"/>
      <c r="J31" s="22"/>
      <c r="N31" s="74"/>
      <c r="O31" s="74"/>
      <c r="P31" s="74"/>
      <c r="Q31" s="74"/>
      <c r="R31" s="74"/>
    </row>
    <row r="32" spans="1:18" s="5" customFormat="1" ht="79.5" customHeight="1" x14ac:dyDescent="0.2">
      <c r="A32" s="157"/>
      <c r="B32" s="159"/>
      <c r="C32" s="142"/>
      <c r="D32" s="142"/>
      <c r="E32" s="140"/>
      <c r="F32" s="138"/>
      <c r="G32" s="138"/>
      <c r="H32" s="138"/>
      <c r="I32" s="138"/>
      <c r="J32" s="22"/>
      <c r="N32" s="74"/>
      <c r="O32" s="74"/>
      <c r="P32" s="74"/>
      <c r="Q32" s="74"/>
      <c r="R32" s="74"/>
    </row>
    <row r="33" spans="1:20" s="5" customFormat="1" ht="24.75" customHeight="1" x14ac:dyDescent="0.2">
      <c r="A33" s="95" t="s">
        <v>49</v>
      </c>
      <c r="B33" s="14">
        <v>4083.5</v>
      </c>
      <c r="C33" s="28">
        <v>4083.5</v>
      </c>
      <c r="D33" s="28"/>
      <c r="E33" s="44"/>
      <c r="F33" s="15">
        <f t="shared" si="12"/>
        <v>0</v>
      </c>
      <c r="G33" s="15">
        <f t="shared" si="13"/>
        <v>4083.5</v>
      </c>
      <c r="H33" s="15"/>
      <c r="I33" s="15"/>
      <c r="J33" s="22"/>
      <c r="N33" s="74"/>
      <c r="O33" s="74"/>
      <c r="P33" s="74"/>
      <c r="Q33" s="74"/>
      <c r="R33" s="74"/>
    </row>
    <row r="34" spans="1:20" ht="45" x14ac:dyDescent="0.2">
      <c r="A34" s="87" t="s">
        <v>35</v>
      </c>
      <c r="B34" s="15">
        <v>129719.3</v>
      </c>
      <c r="C34" s="28">
        <v>142488</v>
      </c>
      <c r="D34" s="30"/>
      <c r="E34" s="16">
        <v>-150</v>
      </c>
      <c r="F34" s="15">
        <f t="shared" si="12"/>
        <v>-150</v>
      </c>
      <c r="G34" s="15">
        <f t="shared" si="13"/>
        <v>142338</v>
      </c>
      <c r="H34" s="15">
        <v>126924.7</v>
      </c>
      <c r="I34" s="15"/>
      <c r="J34" s="36" t="s">
        <v>114</v>
      </c>
    </row>
    <row r="35" spans="1:20" ht="30" x14ac:dyDescent="0.2">
      <c r="A35" s="87" t="s">
        <v>11</v>
      </c>
      <c r="B35" s="15"/>
      <c r="C35" s="28">
        <v>10517.8</v>
      </c>
      <c r="D35" s="30"/>
      <c r="E35" s="16">
        <v>-286</v>
      </c>
      <c r="F35" s="15">
        <f t="shared" si="12"/>
        <v>-286</v>
      </c>
      <c r="G35" s="15">
        <f t="shared" si="13"/>
        <v>10231.799999999999</v>
      </c>
      <c r="H35" s="15">
        <v>8378.9</v>
      </c>
      <c r="I35" s="15"/>
      <c r="J35" s="36" t="s">
        <v>112</v>
      </c>
      <c r="T35" s="55"/>
    </row>
    <row r="36" spans="1:20" ht="45" x14ac:dyDescent="0.2">
      <c r="A36" s="87" t="s">
        <v>51</v>
      </c>
      <c r="B36" s="15"/>
      <c r="C36" s="28"/>
      <c r="D36" s="30"/>
      <c r="E36" s="16"/>
      <c r="F36" s="15">
        <f t="shared" si="12"/>
        <v>0</v>
      </c>
      <c r="G36" s="15">
        <f t="shared" si="13"/>
        <v>0</v>
      </c>
      <c r="H36" s="15"/>
      <c r="I36" s="15"/>
      <c r="J36" s="36"/>
      <c r="T36" s="55"/>
    </row>
    <row r="37" spans="1:20" ht="30.75" customHeight="1" x14ac:dyDescent="0.2">
      <c r="A37" s="93" t="s">
        <v>97</v>
      </c>
      <c r="B37" s="15"/>
      <c r="C37" s="28">
        <v>969.8</v>
      </c>
      <c r="D37" s="30"/>
      <c r="E37" s="16"/>
      <c r="F37" s="15">
        <f t="shared" si="12"/>
        <v>0</v>
      </c>
      <c r="G37" s="15">
        <f t="shared" si="13"/>
        <v>969.8</v>
      </c>
      <c r="H37" s="15">
        <v>835.8</v>
      </c>
      <c r="I37" s="15"/>
      <c r="J37" s="36"/>
      <c r="T37" s="55"/>
    </row>
    <row r="38" spans="1:20" ht="14.25" x14ac:dyDescent="0.2">
      <c r="A38" s="145" t="s">
        <v>13</v>
      </c>
      <c r="B38" s="145"/>
      <c r="C38" s="145"/>
      <c r="D38" s="145"/>
      <c r="E38" s="145"/>
      <c r="F38" s="145"/>
      <c r="G38" s="145"/>
      <c r="H38" s="103"/>
      <c r="I38" s="98"/>
      <c r="J38" s="8"/>
    </row>
    <row r="39" spans="1:20" s="1" customFormat="1" ht="33.75" customHeight="1" x14ac:dyDescent="0.2">
      <c r="A39" s="18" t="s">
        <v>14</v>
      </c>
      <c r="B39" s="10">
        <f>B43+B47</f>
        <v>190074.1</v>
      </c>
      <c r="C39" s="10">
        <f>C43+C47</f>
        <v>227379</v>
      </c>
      <c r="D39" s="10">
        <f t="shared" ref="D39:I39" si="14">D43+D47</f>
        <v>4492.6000000000004</v>
      </c>
      <c r="E39" s="10">
        <f t="shared" si="14"/>
        <v>-436.2</v>
      </c>
      <c r="F39" s="10">
        <f t="shared" si="14"/>
        <v>4056.4000000000005</v>
      </c>
      <c r="G39" s="10">
        <f t="shared" si="14"/>
        <v>231435.4</v>
      </c>
      <c r="H39" s="10">
        <f t="shared" ref="H39" si="15">H43+H47</f>
        <v>203917.7</v>
      </c>
      <c r="I39" s="10">
        <f t="shared" si="14"/>
        <v>0</v>
      </c>
      <c r="J39" s="10"/>
      <c r="N39" s="72"/>
      <c r="O39" s="72"/>
      <c r="P39" s="72"/>
      <c r="Q39" s="72"/>
      <c r="R39" s="72"/>
    </row>
    <row r="40" spans="1:20" s="110" customFormat="1" ht="33.75" customHeight="1" x14ac:dyDescent="0.2">
      <c r="A40" s="108" t="s">
        <v>93</v>
      </c>
      <c r="B40" s="109"/>
      <c r="C40" s="109"/>
      <c r="D40" s="109"/>
      <c r="E40" s="109"/>
      <c r="F40" s="109"/>
      <c r="G40" s="109"/>
      <c r="H40" s="109"/>
      <c r="I40" s="109"/>
      <c r="J40" s="109"/>
      <c r="N40" s="111"/>
      <c r="O40" s="111"/>
      <c r="P40" s="111"/>
      <c r="Q40" s="111"/>
      <c r="R40" s="111"/>
    </row>
    <row r="41" spans="1:20" s="110" customFormat="1" ht="33.75" customHeight="1" x14ac:dyDescent="0.2">
      <c r="A41" s="108" t="s">
        <v>94</v>
      </c>
      <c r="B41" s="109">
        <v>16279.1</v>
      </c>
      <c r="C41" s="109">
        <v>16536.3</v>
      </c>
      <c r="D41" s="109"/>
      <c r="E41" s="109">
        <v>-0.2</v>
      </c>
      <c r="F41" s="109">
        <f t="shared" ref="F41:F42" si="16">D41+E41</f>
        <v>-0.2</v>
      </c>
      <c r="G41" s="109">
        <f t="shared" ref="G41:G42" si="17">C41+F41</f>
        <v>16536.099999999999</v>
      </c>
      <c r="H41" s="109">
        <v>14354.6</v>
      </c>
      <c r="I41" s="109"/>
      <c r="J41" s="109"/>
      <c r="N41" s="111"/>
      <c r="O41" s="111"/>
      <c r="P41" s="111"/>
      <c r="Q41" s="111"/>
      <c r="R41" s="111"/>
    </row>
    <row r="42" spans="1:20" s="110" customFormat="1" ht="88.5" customHeight="1" x14ac:dyDescent="0.2">
      <c r="A42" s="108" t="s">
        <v>95</v>
      </c>
      <c r="B42" s="109">
        <f>B39-B41</f>
        <v>173795</v>
      </c>
      <c r="C42" s="109">
        <f>C39-C41</f>
        <v>210842.7</v>
      </c>
      <c r="D42" s="109">
        <f t="shared" ref="D42" si="18">D39-D41</f>
        <v>4492.6000000000004</v>
      </c>
      <c r="E42" s="109">
        <v>-436</v>
      </c>
      <c r="F42" s="109">
        <f t="shared" si="16"/>
        <v>4056.6000000000004</v>
      </c>
      <c r="G42" s="109">
        <f t="shared" si="17"/>
        <v>214899.30000000002</v>
      </c>
      <c r="H42" s="109">
        <f>H39-H41</f>
        <v>189563.1</v>
      </c>
      <c r="I42" s="109"/>
      <c r="J42" s="109"/>
      <c r="N42" s="111"/>
      <c r="O42" s="111"/>
      <c r="P42" s="111"/>
      <c r="Q42" s="111"/>
      <c r="R42" s="111"/>
    </row>
    <row r="43" spans="1:20" s="5" customFormat="1" ht="135" x14ac:dyDescent="0.2">
      <c r="A43" s="89" t="s">
        <v>53</v>
      </c>
      <c r="B43" s="14">
        <f>B44+B45+B46</f>
        <v>185310</v>
      </c>
      <c r="C43" s="14">
        <f t="shared" ref="C43:E43" si="19">C44+C45+C46</f>
        <v>222866.9</v>
      </c>
      <c r="D43" s="14">
        <f t="shared" si="19"/>
        <v>4492.6000000000004</v>
      </c>
      <c r="E43" s="14">
        <f t="shared" si="19"/>
        <v>-436</v>
      </c>
      <c r="F43" s="14">
        <f>D43+E43</f>
        <v>4056.6000000000004</v>
      </c>
      <c r="G43" s="15">
        <f>C43+F43</f>
        <v>226923.5</v>
      </c>
      <c r="H43" s="15">
        <f t="shared" ref="H43" si="20">H44+H45+H46</f>
        <v>199953.7</v>
      </c>
      <c r="I43" s="15"/>
      <c r="J43" s="22"/>
      <c r="K43" s="160"/>
      <c r="L43" s="160"/>
      <c r="N43" s="74">
        <v>1506150.1</v>
      </c>
      <c r="O43" s="74">
        <v>847999.19999999984</v>
      </c>
      <c r="P43" s="74">
        <v>3204422.2000000007</v>
      </c>
      <c r="Q43" s="74"/>
      <c r="R43" s="74"/>
      <c r="S43" s="74" t="e">
        <f>C43-#REF!</f>
        <v>#REF!</v>
      </c>
    </row>
    <row r="44" spans="1:20" s="5" customFormat="1" ht="30" x14ac:dyDescent="0.2">
      <c r="A44" s="89" t="s">
        <v>54</v>
      </c>
      <c r="B44" s="14">
        <v>17871.400000000001</v>
      </c>
      <c r="C44" s="30">
        <v>25066</v>
      </c>
      <c r="D44" s="30">
        <v>289.89999999999998</v>
      </c>
      <c r="E44" s="28"/>
      <c r="F44" s="14">
        <f t="shared" ref="F44:F47" si="21">D44+E44</f>
        <v>289.89999999999998</v>
      </c>
      <c r="G44" s="15">
        <f>C44+F44</f>
        <v>25355.9</v>
      </c>
      <c r="H44" s="15">
        <v>21909.8</v>
      </c>
      <c r="I44" s="15"/>
      <c r="J44" s="162" t="s">
        <v>115</v>
      </c>
      <c r="N44" s="74"/>
      <c r="O44" s="74"/>
      <c r="P44" s="74"/>
      <c r="Q44" s="74"/>
      <c r="R44" s="74"/>
    </row>
    <row r="45" spans="1:20" s="5" customFormat="1" ht="30" x14ac:dyDescent="0.2">
      <c r="A45" s="89" t="s">
        <v>55</v>
      </c>
      <c r="B45" s="14">
        <v>10179</v>
      </c>
      <c r="C45" s="30">
        <v>12227</v>
      </c>
      <c r="D45" s="30">
        <v>551.79999999999995</v>
      </c>
      <c r="E45" s="28"/>
      <c r="F45" s="14">
        <f t="shared" ref="F45" si="22">D45+E45</f>
        <v>551.79999999999995</v>
      </c>
      <c r="G45" s="15">
        <f t="shared" ref="G45" si="23">C45+F45</f>
        <v>12778.8</v>
      </c>
      <c r="H45" s="15">
        <v>10342.299999999999</v>
      </c>
      <c r="I45" s="15"/>
      <c r="J45" s="162"/>
      <c r="N45" s="74"/>
      <c r="O45" s="74"/>
      <c r="P45" s="74"/>
      <c r="Q45" s="74"/>
      <c r="R45" s="74"/>
    </row>
    <row r="46" spans="1:20" s="5" customFormat="1" ht="75" x14ac:dyDescent="0.2">
      <c r="A46" s="89" t="s">
        <v>56</v>
      </c>
      <c r="B46" s="14">
        <v>157259.6</v>
      </c>
      <c r="C46" s="30">
        <v>185573.9</v>
      </c>
      <c r="D46" s="30">
        <v>3650.9</v>
      </c>
      <c r="E46" s="28">
        <v>-436</v>
      </c>
      <c r="F46" s="14">
        <f t="shared" si="21"/>
        <v>3214.9</v>
      </c>
      <c r="G46" s="15">
        <f t="shared" ref="G46:G47" si="24">C46+F46</f>
        <v>188788.8</v>
      </c>
      <c r="H46" s="15">
        <v>167701.6</v>
      </c>
      <c r="I46" s="15"/>
      <c r="J46" s="162"/>
      <c r="N46" s="74"/>
      <c r="O46" s="74"/>
      <c r="P46" s="74"/>
      <c r="Q46" s="74"/>
      <c r="R46" s="74"/>
    </row>
    <row r="47" spans="1:20" s="5" customFormat="1" ht="30" x14ac:dyDescent="0.2">
      <c r="A47" s="89" t="s">
        <v>57</v>
      </c>
      <c r="B47" s="14">
        <v>4764.1000000000004</v>
      </c>
      <c r="C47" s="28">
        <v>4512.1000000000004</v>
      </c>
      <c r="D47" s="28"/>
      <c r="E47" s="28">
        <v>-0.2</v>
      </c>
      <c r="F47" s="14">
        <f t="shared" si="21"/>
        <v>-0.2</v>
      </c>
      <c r="G47" s="15">
        <f t="shared" si="24"/>
        <v>4511.9000000000005</v>
      </c>
      <c r="H47" s="101">
        <v>3964</v>
      </c>
      <c r="I47" s="101"/>
      <c r="J47" s="133" t="s">
        <v>111</v>
      </c>
      <c r="N47" s="74"/>
      <c r="O47" s="74"/>
      <c r="P47" s="74"/>
      <c r="Q47" s="74"/>
      <c r="R47" s="74"/>
    </row>
    <row r="48" spans="1:20" s="1" customFormat="1" ht="18.75" customHeight="1" x14ac:dyDescent="0.2">
      <c r="A48" s="18" t="s">
        <v>15</v>
      </c>
      <c r="B48" s="10">
        <f>B52+B53+B60</f>
        <v>57335.700000000004</v>
      </c>
      <c r="C48" s="10">
        <f t="shared" ref="C48:F48" si="25">C52+C53+C60</f>
        <v>64808.5</v>
      </c>
      <c r="D48" s="10">
        <f t="shared" si="25"/>
        <v>1909</v>
      </c>
      <c r="E48" s="10">
        <f t="shared" si="25"/>
        <v>-551.4</v>
      </c>
      <c r="F48" s="10">
        <f t="shared" si="25"/>
        <v>1357.6</v>
      </c>
      <c r="G48" s="10">
        <f>G52+G53+G60</f>
        <v>66166.100000000006</v>
      </c>
      <c r="H48" s="10">
        <f>H52+H53+H60</f>
        <v>51928.599999999991</v>
      </c>
      <c r="I48" s="10">
        <f>I52+I53+I60</f>
        <v>0</v>
      </c>
      <c r="J48" s="10"/>
      <c r="N48" s="72"/>
      <c r="O48" s="72"/>
      <c r="P48" s="72"/>
      <c r="Q48" s="72"/>
      <c r="R48" s="72"/>
    </row>
    <row r="49" spans="1:18" s="110" customFormat="1" ht="24.75" customHeight="1" x14ac:dyDescent="0.2">
      <c r="A49" s="108" t="s">
        <v>93</v>
      </c>
      <c r="B49" s="109"/>
      <c r="C49" s="109"/>
      <c r="D49" s="109"/>
      <c r="E49" s="109"/>
      <c r="F49" s="109"/>
      <c r="G49" s="109"/>
      <c r="H49" s="109"/>
      <c r="I49" s="109"/>
      <c r="J49" s="109"/>
      <c r="N49" s="111"/>
      <c r="O49" s="111"/>
      <c r="P49" s="111"/>
      <c r="Q49" s="111"/>
      <c r="R49" s="111"/>
    </row>
    <row r="50" spans="1:18" s="110" customFormat="1" ht="15" x14ac:dyDescent="0.2">
      <c r="A50" s="108" t="s">
        <v>94</v>
      </c>
      <c r="B50" s="109">
        <f>B52+B55+B62</f>
        <v>12060.3</v>
      </c>
      <c r="C50" s="109">
        <f t="shared" ref="C50:H50" si="26">C52+C55+C62</f>
        <v>17737.599999999999</v>
      </c>
      <c r="D50" s="109">
        <f t="shared" si="26"/>
        <v>401.6</v>
      </c>
      <c r="E50" s="109">
        <f t="shared" si="26"/>
        <v>-551.4</v>
      </c>
      <c r="F50" s="109">
        <f t="shared" si="26"/>
        <v>-149.79999999999998</v>
      </c>
      <c r="G50" s="109">
        <f t="shared" ref="G50:G51" si="27">C50+F50</f>
        <v>17587.8</v>
      </c>
      <c r="H50" s="109">
        <f t="shared" si="26"/>
        <v>10544.4</v>
      </c>
      <c r="I50" s="109"/>
      <c r="J50" s="109"/>
      <c r="N50" s="111"/>
      <c r="O50" s="111"/>
      <c r="P50" s="111"/>
      <c r="Q50" s="111"/>
      <c r="R50" s="111"/>
    </row>
    <row r="51" spans="1:18" s="110" customFormat="1" ht="75" x14ac:dyDescent="0.2">
      <c r="A51" s="108" t="s">
        <v>95</v>
      </c>
      <c r="B51" s="109">
        <f>B56+B63</f>
        <v>45275.4</v>
      </c>
      <c r="C51" s="109">
        <f>C56+C63</f>
        <v>47070.9</v>
      </c>
      <c r="D51" s="109">
        <f t="shared" ref="D51:F51" si="28">D56+D63</f>
        <v>1507.4</v>
      </c>
      <c r="E51" s="109">
        <f t="shared" si="28"/>
        <v>0</v>
      </c>
      <c r="F51" s="109">
        <f t="shared" si="28"/>
        <v>1507.4</v>
      </c>
      <c r="G51" s="109">
        <f t="shared" si="27"/>
        <v>48578.3</v>
      </c>
      <c r="H51" s="109">
        <f>H56+H63</f>
        <v>41384.199999999997</v>
      </c>
      <c r="I51" s="109"/>
      <c r="J51" s="109"/>
      <c r="N51" s="111"/>
      <c r="O51" s="111"/>
      <c r="P51" s="111"/>
      <c r="Q51" s="111"/>
      <c r="R51" s="111"/>
    </row>
    <row r="52" spans="1:18" s="7" customFormat="1" ht="53.25" customHeight="1" x14ac:dyDescent="0.2">
      <c r="A52" s="20" t="s">
        <v>58</v>
      </c>
      <c r="B52" s="21">
        <v>40</v>
      </c>
      <c r="C52" s="49">
        <v>40</v>
      </c>
      <c r="D52" s="49">
        <v>400</v>
      </c>
      <c r="E52" s="49">
        <v>-2.6</v>
      </c>
      <c r="F52" s="14">
        <f>D52+E52</f>
        <v>397.4</v>
      </c>
      <c r="G52" s="15">
        <f>C52+F52</f>
        <v>437.4</v>
      </c>
      <c r="H52" s="15">
        <v>37.4</v>
      </c>
      <c r="I52" s="15"/>
      <c r="J52" s="37" t="s">
        <v>110</v>
      </c>
      <c r="N52" s="75"/>
      <c r="O52" s="75"/>
      <c r="P52" s="75"/>
      <c r="Q52" s="75"/>
      <c r="R52" s="75"/>
    </row>
    <row r="53" spans="1:18" s="2" customFormat="1" ht="30" x14ac:dyDescent="0.2">
      <c r="A53" s="23" t="s">
        <v>16</v>
      </c>
      <c r="B53" s="12">
        <f>B57+B58+B59</f>
        <v>12155.9</v>
      </c>
      <c r="C53" s="12">
        <f t="shared" ref="C53:I53" si="29">C57+C58+C59</f>
        <v>20846.2</v>
      </c>
      <c r="D53" s="12">
        <f t="shared" si="29"/>
        <v>0</v>
      </c>
      <c r="E53" s="12">
        <f t="shared" si="29"/>
        <v>-218.4</v>
      </c>
      <c r="F53" s="12">
        <f t="shared" si="29"/>
        <v>-218.4</v>
      </c>
      <c r="G53" s="12">
        <f t="shared" si="29"/>
        <v>20627.8</v>
      </c>
      <c r="H53" s="12">
        <f t="shared" ref="H53" si="30">H57+H58+H59</f>
        <v>13938.4</v>
      </c>
      <c r="I53" s="12">
        <f t="shared" si="29"/>
        <v>0</v>
      </c>
      <c r="J53" s="12"/>
      <c r="N53" s="76"/>
      <c r="O53" s="76"/>
      <c r="P53" s="76"/>
      <c r="Q53" s="76"/>
      <c r="R53" s="76"/>
    </row>
    <row r="54" spans="1:18" s="114" customFormat="1" ht="15" x14ac:dyDescent="0.2">
      <c r="A54" s="112" t="s">
        <v>93</v>
      </c>
      <c r="B54" s="113"/>
      <c r="C54" s="113"/>
      <c r="D54" s="113"/>
      <c r="E54" s="113"/>
      <c r="F54" s="113"/>
      <c r="G54" s="113"/>
      <c r="H54" s="113"/>
      <c r="I54" s="113"/>
      <c r="J54" s="113"/>
      <c r="N54" s="115"/>
      <c r="O54" s="115"/>
      <c r="P54" s="115"/>
      <c r="Q54" s="115"/>
      <c r="R54" s="115"/>
    </row>
    <row r="55" spans="1:18" s="114" customFormat="1" ht="15" x14ac:dyDescent="0.2">
      <c r="A55" s="112" t="s">
        <v>94</v>
      </c>
      <c r="B55" s="113">
        <v>4820.3</v>
      </c>
      <c r="C55" s="113">
        <v>8174.8</v>
      </c>
      <c r="D55" s="113"/>
      <c r="E55" s="113">
        <v>-218.4</v>
      </c>
      <c r="F55" s="113">
        <f t="shared" ref="F55:F58" si="31">D55+E55</f>
        <v>-218.4</v>
      </c>
      <c r="G55" s="113">
        <f t="shared" ref="G55:G58" si="32">C55+F55</f>
        <v>7956.4000000000005</v>
      </c>
      <c r="H55" s="113">
        <v>4979.8999999999996</v>
      </c>
      <c r="I55" s="113"/>
      <c r="J55" s="113"/>
      <c r="N55" s="115"/>
      <c r="O55" s="115"/>
      <c r="P55" s="115"/>
      <c r="Q55" s="115"/>
      <c r="R55" s="115"/>
    </row>
    <row r="56" spans="1:18" s="114" customFormat="1" ht="75" x14ac:dyDescent="0.2">
      <c r="A56" s="112" t="s">
        <v>95</v>
      </c>
      <c r="B56" s="113">
        <f>B53-B55</f>
        <v>7335.5999999999995</v>
      </c>
      <c r="C56" s="113">
        <f>C53-C55</f>
        <v>12671.400000000001</v>
      </c>
      <c r="D56" s="113">
        <f t="shared" ref="D56:E56" si="33">D53-D55</f>
        <v>0</v>
      </c>
      <c r="E56" s="113">
        <f t="shared" si="33"/>
        <v>0</v>
      </c>
      <c r="F56" s="113">
        <f t="shared" si="31"/>
        <v>0</v>
      </c>
      <c r="G56" s="113">
        <f t="shared" si="32"/>
        <v>12671.400000000001</v>
      </c>
      <c r="H56" s="113">
        <f>H53-H55</f>
        <v>8958.5</v>
      </c>
      <c r="I56" s="113"/>
      <c r="J56" s="113"/>
      <c r="N56" s="115"/>
      <c r="O56" s="115"/>
      <c r="P56" s="115"/>
      <c r="Q56" s="115"/>
      <c r="R56" s="115"/>
    </row>
    <row r="57" spans="1:18" s="5" customFormat="1" ht="15" x14ac:dyDescent="0.2">
      <c r="A57" s="19" t="s">
        <v>59</v>
      </c>
      <c r="B57" s="14">
        <v>188.8</v>
      </c>
      <c r="C57" s="28">
        <v>194.4</v>
      </c>
      <c r="D57" s="28"/>
      <c r="E57" s="28">
        <v>-73.400000000000006</v>
      </c>
      <c r="F57" s="14">
        <f t="shared" si="31"/>
        <v>-73.400000000000006</v>
      </c>
      <c r="G57" s="15">
        <f t="shared" si="32"/>
        <v>121</v>
      </c>
      <c r="H57" s="15">
        <v>112.6</v>
      </c>
      <c r="I57" s="15"/>
      <c r="J57" s="22" t="s">
        <v>109</v>
      </c>
      <c r="K57" s="161"/>
      <c r="L57" s="161"/>
      <c r="N57" s="74"/>
      <c r="O57" s="74"/>
      <c r="P57" s="74"/>
      <c r="Q57" s="74"/>
      <c r="R57" s="74"/>
    </row>
    <row r="58" spans="1:18" s="5" customFormat="1" ht="120" x14ac:dyDescent="0.2">
      <c r="A58" s="89" t="s">
        <v>91</v>
      </c>
      <c r="B58" s="14">
        <v>11967.1</v>
      </c>
      <c r="C58" s="28">
        <v>20651.8</v>
      </c>
      <c r="D58" s="28"/>
      <c r="E58" s="28">
        <v>-145</v>
      </c>
      <c r="F58" s="14">
        <f t="shared" si="31"/>
        <v>-145</v>
      </c>
      <c r="G58" s="15">
        <f t="shared" si="32"/>
        <v>20506.8</v>
      </c>
      <c r="H58" s="15">
        <v>13825.8</v>
      </c>
      <c r="I58" s="15"/>
      <c r="J58" s="135" t="s">
        <v>117</v>
      </c>
      <c r="N58" s="74"/>
      <c r="O58" s="74"/>
      <c r="P58" s="74"/>
      <c r="Q58" s="74"/>
      <c r="R58" s="74"/>
    </row>
    <row r="59" spans="1:18" s="5" customFormat="1" ht="45" x14ac:dyDescent="0.2">
      <c r="A59" s="19" t="s">
        <v>60</v>
      </c>
      <c r="B59" s="14"/>
      <c r="C59" s="28"/>
      <c r="D59" s="44"/>
      <c r="E59" s="28"/>
      <c r="F59" s="14">
        <f>D59+E59</f>
        <v>0</v>
      </c>
      <c r="G59" s="15">
        <f>C59+F59</f>
        <v>0</v>
      </c>
      <c r="H59" s="15"/>
      <c r="I59" s="15"/>
      <c r="J59" s="14"/>
      <c r="N59" s="74"/>
      <c r="O59" s="74"/>
      <c r="P59" s="74"/>
      <c r="Q59" s="74"/>
      <c r="R59" s="74"/>
    </row>
    <row r="60" spans="1:18" s="2" customFormat="1" ht="18.75" customHeight="1" x14ac:dyDescent="0.2">
      <c r="A60" s="23" t="s">
        <v>17</v>
      </c>
      <c r="B60" s="12">
        <f>B64+B65+B66+B67+B68</f>
        <v>45139.8</v>
      </c>
      <c r="C60" s="12">
        <f t="shared" ref="C60:I60" si="34">C64+C65+C66+C67+C68</f>
        <v>43922.3</v>
      </c>
      <c r="D60" s="12">
        <f t="shared" si="34"/>
        <v>1509</v>
      </c>
      <c r="E60" s="12">
        <f t="shared" si="34"/>
        <v>-330.4</v>
      </c>
      <c r="F60" s="12">
        <f t="shared" si="34"/>
        <v>1178.5999999999999</v>
      </c>
      <c r="G60" s="12">
        <f t="shared" si="34"/>
        <v>45100.9</v>
      </c>
      <c r="H60" s="12">
        <f t="shared" si="34"/>
        <v>37952.799999999996</v>
      </c>
      <c r="I60" s="12">
        <f t="shared" si="34"/>
        <v>0</v>
      </c>
      <c r="J60" s="12"/>
      <c r="N60" s="76"/>
      <c r="O60" s="76"/>
      <c r="P60" s="76"/>
      <c r="Q60" s="76"/>
      <c r="R60" s="76"/>
    </row>
    <row r="61" spans="1:18" s="114" customFormat="1" ht="21" customHeight="1" x14ac:dyDescent="0.2">
      <c r="A61" s="112" t="s">
        <v>93</v>
      </c>
      <c r="B61" s="113"/>
      <c r="C61" s="113"/>
      <c r="D61" s="113"/>
      <c r="E61" s="113"/>
      <c r="F61" s="113"/>
      <c r="G61" s="113"/>
      <c r="H61" s="113"/>
      <c r="I61" s="113"/>
      <c r="J61" s="113"/>
      <c r="N61" s="115"/>
      <c r="O61" s="115"/>
      <c r="P61" s="115"/>
      <c r="Q61" s="115"/>
      <c r="R61" s="115"/>
    </row>
    <row r="62" spans="1:18" s="114" customFormat="1" ht="15" x14ac:dyDescent="0.2">
      <c r="A62" s="112" t="s">
        <v>94</v>
      </c>
      <c r="B62" s="113">
        <v>7200</v>
      </c>
      <c r="C62" s="113">
        <v>9522.7999999999993</v>
      </c>
      <c r="D62" s="113">
        <v>1.6</v>
      </c>
      <c r="E62" s="113">
        <v>-330.4</v>
      </c>
      <c r="F62" s="113">
        <f t="shared" ref="F62:F63" si="35">D62+E62</f>
        <v>-328.79999999999995</v>
      </c>
      <c r="G62" s="113">
        <f t="shared" ref="G62:G63" si="36">C62+F62</f>
        <v>9194</v>
      </c>
      <c r="H62" s="113">
        <v>5527.1</v>
      </c>
      <c r="I62" s="113"/>
      <c r="J62" s="113"/>
      <c r="N62" s="115"/>
      <c r="O62" s="115"/>
      <c r="P62" s="115"/>
      <c r="Q62" s="115"/>
      <c r="R62" s="115"/>
    </row>
    <row r="63" spans="1:18" s="114" customFormat="1" ht="75" x14ac:dyDescent="0.2">
      <c r="A63" s="112" t="s">
        <v>95</v>
      </c>
      <c r="B63" s="113">
        <f>B60-B62</f>
        <v>37939.800000000003</v>
      </c>
      <c r="C63" s="113">
        <f>C60-C62</f>
        <v>34399.5</v>
      </c>
      <c r="D63" s="113">
        <f t="shared" ref="D63:E63" si="37">D60-D62</f>
        <v>1507.4</v>
      </c>
      <c r="E63" s="113">
        <f t="shared" si="37"/>
        <v>0</v>
      </c>
      <c r="F63" s="113">
        <f t="shared" si="35"/>
        <v>1507.4</v>
      </c>
      <c r="G63" s="113">
        <f t="shared" si="36"/>
        <v>35906.9</v>
      </c>
      <c r="H63" s="113">
        <f>H60-H62</f>
        <v>32425.699999999997</v>
      </c>
      <c r="I63" s="113"/>
      <c r="J63" s="113"/>
      <c r="N63" s="115"/>
      <c r="O63" s="115"/>
      <c r="P63" s="115"/>
      <c r="Q63" s="115"/>
      <c r="R63" s="115"/>
    </row>
    <row r="64" spans="1:18" s="5" customFormat="1" ht="150" x14ac:dyDescent="0.2">
      <c r="A64" s="89" t="s">
        <v>61</v>
      </c>
      <c r="B64" s="14">
        <v>43064.9</v>
      </c>
      <c r="C64" s="30">
        <v>41433.800000000003</v>
      </c>
      <c r="D64" s="30">
        <v>1444</v>
      </c>
      <c r="E64" s="28">
        <v>-330.4</v>
      </c>
      <c r="F64" s="14">
        <f>D64+E64</f>
        <v>1113.5999999999999</v>
      </c>
      <c r="G64" s="15">
        <f t="shared" ref="G64:G67" si="38">C64+F64</f>
        <v>42547.4</v>
      </c>
      <c r="H64" s="15">
        <v>35549.1</v>
      </c>
      <c r="I64" s="15"/>
      <c r="J64" s="136" t="s">
        <v>118</v>
      </c>
      <c r="N64" s="74"/>
      <c r="O64" s="74"/>
      <c r="P64" s="74"/>
      <c r="Q64" s="74"/>
      <c r="R64" s="74"/>
    </row>
    <row r="65" spans="1:18" s="5" customFormat="1" ht="77.25" customHeight="1" x14ac:dyDescent="0.2">
      <c r="A65" s="19" t="s">
        <v>62</v>
      </c>
      <c r="B65" s="14">
        <v>1550</v>
      </c>
      <c r="C65" s="28">
        <v>1550</v>
      </c>
      <c r="D65" s="28"/>
      <c r="E65" s="28"/>
      <c r="F65" s="14">
        <f>D65+E65</f>
        <v>0</v>
      </c>
      <c r="G65" s="15">
        <f t="shared" si="38"/>
        <v>1550</v>
      </c>
      <c r="H65" s="15">
        <v>1550</v>
      </c>
      <c r="I65" s="15"/>
      <c r="J65" s="37"/>
      <c r="N65" s="74"/>
      <c r="O65" s="74"/>
      <c r="P65" s="74"/>
      <c r="Q65" s="74"/>
      <c r="R65" s="74"/>
    </row>
    <row r="66" spans="1:18" s="5" customFormat="1" ht="93" customHeight="1" x14ac:dyDescent="0.2">
      <c r="A66" s="19" t="s">
        <v>66</v>
      </c>
      <c r="B66" s="14"/>
      <c r="C66" s="28"/>
      <c r="D66" s="28"/>
      <c r="E66" s="28"/>
      <c r="F66" s="14">
        <f>D66+E66</f>
        <v>0</v>
      </c>
      <c r="G66" s="15">
        <f t="shared" si="38"/>
        <v>0</v>
      </c>
      <c r="H66" s="15"/>
      <c r="I66" s="15"/>
      <c r="J66" s="41"/>
      <c r="N66" s="74"/>
      <c r="O66" s="74"/>
      <c r="P66" s="74"/>
      <c r="Q66" s="74"/>
      <c r="R66" s="74"/>
    </row>
    <row r="67" spans="1:18" s="5" customFormat="1" ht="30" x14ac:dyDescent="0.2">
      <c r="A67" s="19" t="s">
        <v>67</v>
      </c>
      <c r="B67" s="14"/>
      <c r="C67" s="28">
        <v>48.5</v>
      </c>
      <c r="D67" s="28"/>
      <c r="E67" s="28"/>
      <c r="F67" s="14">
        <f>D67+E67</f>
        <v>0</v>
      </c>
      <c r="G67" s="15">
        <f t="shared" si="38"/>
        <v>48.5</v>
      </c>
      <c r="H67" s="15">
        <v>48.5</v>
      </c>
      <c r="I67" s="15"/>
      <c r="J67" s="61"/>
      <c r="N67" s="74"/>
      <c r="O67" s="74"/>
      <c r="P67" s="74"/>
      <c r="Q67" s="74"/>
      <c r="R67" s="74"/>
    </row>
    <row r="68" spans="1:18" s="5" customFormat="1" ht="30" x14ac:dyDescent="0.2">
      <c r="A68" s="19" t="s">
        <v>63</v>
      </c>
      <c r="B68" s="14">
        <v>524.9</v>
      </c>
      <c r="C68" s="28">
        <v>890</v>
      </c>
      <c r="D68" s="28">
        <v>65</v>
      </c>
      <c r="E68" s="28"/>
      <c r="F68" s="14">
        <f>D68+E68</f>
        <v>65</v>
      </c>
      <c r="G68" s="15">
        <f>C68+F68</f>
        <v>955</v>
      </c>
      <c r="H68" s="15">
        <v>805.2</v>
      </c>
      <c r="I68" s="15"/>
      <c r="J68" s="36" t="s">
        <v>108</v>
      </c>
      <c r="N68" s="74"/>
      <c r="O68" s="74"/>
      <c r="P68" s="74"/>
      <c r="Q68" s="74"/>
      <c r="R68" s="74"/>
    </row>
    <row r="69" spans="1:18" s="3" customFormat="1" ht="15" x14ac:dyDescent="0.2">
      <c r="A69" s="18" t="s">
        <v>18</v>
      </c>
      <c r="B69" s="10">
        <f>B73+B74+B75+B77+B80+B76+B78+B79</f>
        <v>9561.5</v>
      </c>
      <c r="C69" s="10">
        <f>C73+C74+C75+C77+C80+C76+C78+C79</f>
        <v>11583</v>
      </c>
      <c r="D69" s="10">
        <f t="shared" ref="D69:I69" si="39">D73+D74+D75+D77+D80+D76+D78+D79</f>
        <v>150</v>
      </c>
      <c r="E69" s="10">
        <f t="shared" si="39"/>
        <v>0</v>
      </c>
      <c r="F69" s="10">
        <f t="shared" si="39"/>
        <v>150</v>
      </c>
      <c r="G69" s="10">
        <f>G73+G74+G75+G77+G80+G76+G78+G79</f>
        <v>11733</v>
      </c>
      <c r="H69" s="10">
        <f t="shared" si="39"/>
        <v>10316.700000000001</v>
      </c>
      <c r="I69" s="10">
        <f t="shared" si="39"/>
        <v>0</v>
      </c>
      <c r="J69" s="10"/>
      <c r="N69" s="77"/>
      <c r="O69" s="77"/>
      <c r="P69" s="77"/>
      <c r="Q69" s="77"/>
      <c r="R69" s="77"/>
    </row>
    <row r="70" spans="1:18" s="116" customFormat="1" ht="15" x14ac:dyDescent="0.2">
      <c r="A70" s="108" t="s">
        <v>93</v>
      </c>
      <c r="B70" s="109"/>
      <c r="C70" s="109"/>
      <c r="D70" s="109"/>
      <c r="E70" s="109"/>
      <c r="F70" s="109"/>
      <c r="G70" s="109"/>
      <c r="H70" s="109"/>
      <c r="I70" s="109"/>
      <c r="J70" s="109"/>
      <c r="N70" s="117"/>
      <c r="O70" s="117"/>
      <c r="P70" s="117"/>
      <c r="Q70" s="117"/>
      <c r="R70" s="117"/>
    </row>
    <row r="71" spans="1:18" s="116" customFormat="1" ht="15" x14ac:dyDescent="0.2">
      <c r="A71" s="108" t="s">
        <v>94</v>
      </c>
      <c r="B71" s="109">
        <v>3135</v>
      </c>
      <c r="C71" s="109">
        <v>4186.7</v>
      </c>
      <c r="D71" s="109">
        <v>150</v>
      </c>
      <c r="E71" s="109"/>
      <c r="F71" s="109">
        <f>D71+E71</f>
        <v>150</v>
      </c>
      <c r="G71" s="109">
        <f>C71+F71</f>
        <v>4336.7</v>
      </c>
      <c r="H71" s="109">
        <v>2261.6999999999998</v>
      </c>
      <c r="I71" s="109"/>
      <c r="J71" s="109"/>
      <c r="N71" s="117"/>
      <c r="O71" s="117"/>
      <c r="P71" s="117"/>
      <c r="Q71" s="117"/>
      <c r="R71" s="117"/>
    </row>
    <row r="72" spans="1:18" s="116" customFormat="1" ht="75" x14ac:dyDescent="0.2">
      <c r="A72" s="108" t="s">
        <v>95</v>
      </c>
      <c r="B72" s="109">
        <f>B69-B71</f>
        <v>6426.5</v>
      </c>
      <c r="C72" s="109">
        <f>C69-C71</f>
        <v>7396.3</v>
      </c>
      <c r="D72" s="109"/>
      <c r="E72" s="109">
        <f t="shared" ref="E72" si="40">E69-E71</f>
        <v>0</v>
      </c>
      <c r="F72" s="109">
        <f>D72+E72</f>
        <v>0</v>
      </c>
      <c r="G72" s="109">
        <f>C72+F72</f>
        <v>7396.3</v>
      </c>
      <c r="H72" s="109">
        <f>D72+G72</f>
        <v>7396.3</v>
      </c>
      <c r="I72" s="109"/>
      <c r="J72" s="109"/>
      <c r="N72" s="117"/>
      <c r="O72" s="117"/>
      <c r="P72" s="117"/>
      <c r="Q72" s="117"/>
      <c r="R72" s="117"/>
    </row>
    <row r="73" spans="1:18" s="5" customFormat="1" ht="60" x14ac:dyDescent="0.2">
      <c r="A73" s="19" t="s">
        <v>64</v>
      </c>
      <c r="B73" s="14">
        <v>6426.5</v>
      </c>
      <c r="C73" s="28">
        <v>7443.7</v>
      </c>
      <c r="D73" s="28"/>
      <c r="E73" s="28"/>
      <c r="F73" s="14">
        <f t="shared" ref="F73:F80" si="41">D73+E73</f>
        <v>0</v>
      </c>
      <c r="G73" s="15">
        <f>C73+F73</f>
        <v>7443.7</v>
      </c>
      <c r="H73" s="15">
        <v>7246.2</v>
      </c>
      <c r="I73" s="15"/>
      <c r="J73" s="37"/>
      <c r="N73" s="74"/>
      <c r="O73" s="74"/>
      <c r="P73" s="74"/>
      <c r="Q73" s="74"/>
      <c r="R73" s="74"/>
    </row>
    <row r="74" spans="1:18" s="5" customFormat="1" ht="60" x14ac:dyDescent="0.2">
      <c r="A74" s="19" t="s">
        <v>65</v>
      </c>
      <c r="B74" s="14"/>
      <c r="C74" s="28"/>
      <c r="D74" s="28"/>
      <c r="E74" s="44"/>
      <c r="F74" s="14">
        <f t="shared" si="41"/>
        <v>0</v>
      </c>
      <c r="G74" s="15">
        <f t="shared" ref="G74:G80" si="42">C74+F74</f>
        <v>0</v>
      </c>
      <c r="H74" s="15"/>
      <c r="I74" s="15"/>
      <c r="J74" s="22"/>
      <c r="N74" s="74"/>
      <c r="O74" s="74"/>
      <c r="P74" s="74"/>
      <c r="Q74" s="74"/>
      <c r="R74" s="74"/>
    </row>
    <row r="75" spans="1:18" s="5" customFormat="1" ht="30" x14ac:dyDescent="0.2">
      <c r="A75" s="19" t="s">
        <v>68</v>
      </c>
      <c r="B75" s="14"/>
      <c r="C75" s="28"/>
      <c r="D75" s="44"/>
      <c r="E75" s="44"/>
      <c r="F75" s="14">
        <f t="shared" si="41"/>
        <v>0</v>
      </c>
      <c r="G75" s="15">
        <f t="shared" si="42"/>
        <v>0</v>
      </c>
      <c r="H75" s="15"/>
      <c r="I75" s="15"/>
      <c r="J75" s="14"/>
      <c r="N75" s="74"/>
      <c r="O75" s="74"/>
      <c r="P75" s="74"/>
      <c r="Q75" s="74"/>
      <c r="R75" s="74"/>
    </row>
    <row r="76" spans="1:18" s="5" customFormat="1" ht="15" x14ac:dyDescent="0.2">
      <c r="A76" s="19" t="s">
        <v>86</v>
      </c>
      <c r="B76" s="14"/>
      <c r="C76" s="28"/>
      <c r="D76" s="44"/>
      <c r="E76" s="28"/>
      <c r="F76" s="14">
        <f t="shared" si="41"/>
        <v>0</v>
      </c>
      <c r="G76" s="15">
        <f t="shared" si="42"/>
        <v>0</v>
      </c>
      <c r="H76" s="15"/>
      <c r="I76" s="15"/>
      <c r="J76" s="14"/>
      <c r="N76" s="74"/>
      <c r="O76" s="74"/>
      <c r="P76" s="74"/>
      <c r="Q76" s="74"/>
      <c r="R76" s="74"/>
    </row>
    <row r="77" spans="1:18" s="5" customFormat="1" ht="60" x14ac:dyDescent="0.2">
      <c r="A77" s="19" t="s">
        <v>70</v>
      </c>
      <c r="B77" s="15"/>
      <c r="C77" s="28"/>
      <c r="D77" s="44"/>
      <c r="E77" s="44"/>
      <c r="F77" s="15">
        <f t="shared" si="41"/>
        <v>0</v>
      </c>
      <c r="G77" s="15">
        <f t="shared" si="42"/>
        <v>0</v>
      </c>
      <c r="H77" s="15"/>
      <c r="I77" s="15"/>
      <c r="J77" s="14"/>
      <c r="N77" s="74"/>
      <c r="O77" s="74"/>
      <c r="P77" s="74"/>
      <c r="Q77" s="74"/>
      <c r="R77" s="74"/>
    </row>
    <row r="78" spans="1:18" s="5" customFormat="1" ht="30" x14ac:dyDescent="0.2">
      <c r="A78" s="19" t="s">
        <v>69</v>
      </c>
      <c r="B78" s="15">
        <v>50</v>
      </c>
      <c r="C78" s="28">
        <v>50</v>
      </c>
      <c r="D78" s="44">
        <v>150</v>
      </c>
      <c r="E78" s="44"/>
      <c r="F78" s="15">
        <f t="shared" si="41"/>
        <v>150</v>
      </c>
      <c r="G78" s="15">
        <f t="shared" si="42"/>
        <v>200</v>
      </c>
      <c r="H78" s="15"/>
      <c r="I78" s="15"/>
      <c r="J78" s="14" t="s">
        <v>113</v>
      </c>
      <c r="N78" s="74"/>
      <c r="O78" s="74"/>
      <c r="P78" s="74"/>
      <c r="Q78" s="74"/>
      <c r="R78" s="74"/>
    </row>
    <row r="79" spans="1:18" s="5" customFormat="1" ht="30" x14ac:dyDescent="0.2">
      <c r="A79" s="19" t="s">
        <v>83</v>
      </c>
      <c r="B79" s="15">
        <v>3085</v>
      </c>
      <c r="C79" s="28">
        <v>4085</v>
      </c>
      <c r="D79" s="28"/>
      <c r="E79" s="44"/>
      <c r="F79" s="15">
        <f t="shared" si="41"/>
        <v>0</v>
      </c>
      <c r="G79" s="15">
        <f t="shared" si="42"/>
        <v>4085</v>
      </c>
      <c r="H79" s="15">
        <v>3066.2</v>
      </c>
      <c r="I79" s="15"/>
      <c r="J79" s="22"/>
      <c r="K79" s="5" t="s">
        <v>104</v>
      </c>
      <c r="L79" s="5" t="s">
        <v>104</v>
      </c>
      <c r="M79" s="5" t="s">
        <v>104</v>
      </c>
      <c r="N79" s="74"/>
      <c r="O79" s="74"/>
      <c r="P79" s="74"/>
      <c r="Q79" s="74"/>
      <c r="R79" s="74"/>
    </row>
    <row r="80" spans="1:18" s="5" customFormat="1" ht="15" x14ac:dyDescent="0.2">
      <c r="A80" s="89" t="s">
        <v>71</v>
      </c>
      <c r="B80" s="14"/>
      <c r="C80" s="28">
        <v>4.3</v>
      </c>
      <c r="D80" s="28"/>
      <c r="E80" s="28"/>
      <c r="F80" s="14">
        <f t="shared" si="41"/>
        <v>0</v>
      </c>
      <c r="G80" s="15">
        <f t="shared" si="42"/>
        <v>4.3</v>
      </c>
      <c r="H80" s="15">
        <v>4.3</v>
      </c>
      <c r="I80" s="15"/>
      <c r="J80" s="37"/>
      <c r="N80" s="74"/>
      <c r="O80" s="74"/>
      <c r="P80" s="74"/>
      <c r="Q80" s="74"/>
      <c r="R80" s="74"/>
    </row>
    <row r="81" spans="1:18" s="4" customFormat="1" ht="14.25" x14ac:dyDescent="0.2">
      <c r="A81" s="9" t="s">
        <v>19</v>
      </c>
      <c r="B81" s="24">
        <f>B39+B48+B69</f>
        <v>256971.30000000002</v>
      </c>
      <c r="C81" s="50">
        <f t="shared" ref="C81:I81" si="43">C39+C48+C69</f>
        <v>303770.5</v>
      </c>
      <c r="D81" s="50">
        <f t="shared" si="43"/>
        <v>6551.6</v>
      </c>
      <c r="E81" s="50">
        <f t="shared" si="43"/>
        <v>-987.59999999999991</v>
      </c>
      <c r="F81" s="24">
        <f t="shared" si="43"/>
        <v>5564</v>
      </c>
      <c r="G81" s="24">
        <f t="shared" si="43"/>
        <v>309334.5</v>
      </c>
      <c r="H81" s="24">
        <f t="shared" si="43"/>
        <v>266163</v>
      </c>
      <c r="I81" s="24">
        <f t="shared" si="43"/>
        <v>0</v>
      </c>
      <c r="J81" s="24"/>
      <c r="N81" s="71"/>
      <c r="O81" s="71"/>
      <c r="P81" s="71"/>
      <c r="Q81" s="71"/>
      <c r="R81" s="71"/>
    </row>
    <row r="82" spans="1:18" s="121" customFormat="1" ht="14.25" x14ac:dyDescent="0.2">
      <c r="A82" s="118" t="s">
        <v>93</v>
      </c>
      <c r="B82" s="119"/>
      <c r="C82" s="120"/>
      <c r="D82" s="120"/>
      <c r="E82" s="120"/>
      <c r="F82" s="119"/>
      <c r="G82" s="119"/>
      <c r="H82" s="119"/>
      <c r="I82" s="119"/>
      <c r="J82" s="119"/>
      <c r="N82" s="122"/>
      <c r="O82" s="122"/>
      <c r="P82" s="122"/>
      <c r="Q82" s="122"/>
      <c r="R82" s="122"/>
    </row>
    <row r="83" spans="1:18" s="121" customFormat="1" ht="14.25" x14ac:dyDescent="0.2">
      <c r="A83" s="118" t="s">
        <v>94</v>
      </c>
      <c r="B83" s="119">
        <f>B41+B50+B71</f>
        <v>31474.400000000001</v>
      </c>
      <c r="C83" s="120">
        <f t="shared" ref="C83:H83" si="44">C41+C50+C71</f>
        <v>38460.599999999991</v>
      </c>
      <c r="D83" s="120">
        <f t="shared" si="44"/>
        <v>551.6</v>
      </c>
      <c r="E83" s="120">
        <f t="shared" si="44"/>
        <v>-551.6</v>
      </c>
      <c r="F83" s="119">
        <f t="shared" si="44"/>
        <v>0</v>
      </c>
      <c r="G83" s="119">
        <f>G41+G50+G71</f>
        <v>38460.599999999991</v>
      </c>
      <c r="H83" s="119">
        <f t="shared" si="44"/>
        <v>27160.7</v>
      </c>
      <c r="I83" s="119"/>
      <c r="J83" s="119"/>
      <c r="N83" s="122"/>
      <c r="O83" s="122"/>
      <c r="P83" s="122"/>
      <c r="Q83" s="122"/>
      <c r="R83" s="122"/>
    </row>
    <row r="84" spans="1:18" s="121" customFormat="1" ht="71.25" x14ac:dyDescent="0.2">
      <c r="A84" s="118" t="s">
        <v>95</v>
      </c>
      <c r="B84" s="119">
        <f>B42+B51+B72</f>
        <v>225496.9</v>
      </c>
      <c r="C84" s="120">
        <f t="shared" ref="C84:H84" si="45">C42+C51+C72</f>
        <v>265309.90000000002</v>
      </c>
      <c r="D84" s="120">
        <f t="shared" si="45"/>
        <v>6000</v>
      </c>
      <c r="E84" s="120">
        <f t="shared" si="45"/>
        <v>-436</v>
      </c>
      <c r="F84" s="119">
        <f t="shared" si="45"/>
        <v>5564</v>
      </c>
      <c r="G84" s="119">
        <f t="shared" si="45"/>
        <v>270873.90000000002</v>
      </c>
      <c r="H84" s="119">
        <f t="shared" si="45"/>
        <v>238343.59999999998</v>
      </c>
      <c r="I84" s="119"/>
      <c r="J84" s="119"/>
      <c r="N84" s="122"/>
      <c r="O84" s="122"/>
      <c r="P84" s="122"/>
      <c r="Q84" s="122"/>
      <c r="R84" s="122"/>
    </row>
    <row r="85" spans="1:18" s="4" customFormat="1" ht="28.5" x14ac:dyDescent="0.2">
      <c r="A85" s="9" t="s">
        <v>23</v>
      </c>
      <c r="B85" s="50">
        <f t="shared" ref="B85:G85" si="46">B81-B28</f>
        <v>31474.400000000023</v>
      </c>
      <c r="C85" s="50">
        <f t="shared" si="46"/>
        <v>38460.600000000035</v>
      </c>
      <c r="D85" s="50">
        <f t="shared" si="46"/>
        <v>551.60000000000036</v>
      </c>
      <c r="E85" s="50">
        <f t="shared" si="46"/>
        <v>-551.59999999999991</v>
      </c>
      <c r="F85" s="50">
        <f t="shared" si="46"/>
        <v>0</v>
      </c>
      <c r="G85" s="50">
        <f t="shared" si="46"/>
        <v>38460.600000000035</v>
      </c>
      <c r="H85" s="50">
        <f t="shared" ref="H85" si="47">H81-H28</f>
        <v>27819.400000000023</v>
      </c>
      <c r="I85" s="50"/>
      <c r="J85" s="50"/>
      <c r="N85" s="71"/>
      <c r="O85" s="71"/>
      <c r="P85" s="71"/>
      <c r="Q85" s="71"/>
      <c r="R85" s="71"/>
    </row>
    <row r="86" spans="1:18" s="4" customFormat="1" ht="14.25" x14ac:dyDescent="0.2">
      <c r="A86" s="9" t="s">
        <v>20</v>
      </c>
      <c r="B86" s="50">
        <f t="shared" ref="B86:G86" si="48">B7-B81</f>
        <v>887.4999999999709</v>
      </c>
      <c r="C86" s="50">
        <f t="shared" si="48"/>
        <v>-6093.3000000000466</v>
      </c>
      <c r="D86" s="50">
        <f t="shared" si="48"/>
        <v>-551.60000000000036</v>
      </c>
      <c r="E86" s="50">
        <f t="shared" si="48"/>
        <v>551.59999999999991</v>
      </c>
      <c r="F86" s="50">
        <f t="shared" si="48"/>
        <v>0</v>
      </c>
      <c r="G86" s="50">
        <f t="shared" si="48"/>
        <v>-6093.3000000000466</v>
      </c>
      <c r="H86" s="50">
        <f t="shared" ref="H86" si="49">H7-H81</f>
        <v>4646.5999999999767</v>
      </c>
      <c r="I86" s="50"/>
      <c r="J86" s="54"/>
      <c r="N86" s="71"/>
      <c r="O86" s="71"/>
      <c r="P86" s="71"/>
      <c r="Q86" s="71"/>
      <c r="R86" s="71"/>
    </row>
    <row r="87" spans="1:18" s="1" customFormat="1" ht="30" x14ac:dyDescent="0.2">
      <c r="A87" s="26" t="s">
        <v>87</v>
      </c>
      <c r="B87" s="25">
        <f>B86/B8*100</f>
        <v>2.7424224164834912</v>
      </c>
      <c r="C87" s="42">
        <f>C86/C8*100</f>
        <v>-18.825481272766176</v>
      </c>
      <c r="D87" s="46"/>
      <c r="E87" s="46"/>
      <c r="F87" s="24"/>
      <c r="G87" s="25">
        <f>G86/G8*100</f>
        <v>-18.825481272766176</v>
      </c>
      <c r="H87" s="25">
        <f>H86/H8*100</f>
        <v>14.312203536006827</v>
      </c>
      <c r="I87" s="25"/>
      <c r="J87" s="25"/>
      <c r="N87" s="72"/>
      <c r="O87" s="72"/>
      <c r="P87" s="72"/>
      <c r="Q87" s="72"/>
      <c r="R87" s="72"/>
    </row>
    <row r="88" spans="1:18" ht="60" x14ac:dyDescent="0.2">
      <c r="A88" s="27" t="s">
        <v>88</v>
      </c>
      <c r="B88" s="15">
        <f>B86/B8*100</f>
        <v>2.7424224164834912</v>
      </c>
      <c r="C88" s="28">
        <f>C86/C8*100</f>
        <v>-18.825481272766176</v>
      </c>
      <c r="D88" s="47"/>
      <c r="E88" s="47"/>
      <c r="F88" s="29"/>
      <c r="G88" s="30">
        <f>G86/G8*100</f>
        <v>-18.825481272766176</v>
      </c>
      <c r="H88" s="30">
        <f>H86/H8*100</f>
        <v>14.312203536006827</v>
      </c>
      <c r="I88" s="30"/>
      <c r="J88" s="30"/>
    </row>
    <row r="89" spans="1:18" s="6" customFormat="1" ht="14.25" customHeight="1" x14ac:dyDescent="0.2">
      <c r="A89" s="65" t="s">
        <v>30</v>
      </c>
      <c r="B89" s="51">
        <f>B90+B93+B96+B97</f>
        <v>-887.5</v>
      </c>
      <c r="C89" s="51">
        <f>C90+C93+C96+C97</f>
        <v>6093.2999999999765</v>
      </c>
      <c r="D89" s="51">
        <f t="shared" ref="D89:G89" si="50">D90+D93+D96+D97</f>
        <v>551.60000000000036</v>
      </c>
      <c r="E89" s="51">
        <f t="shared" si="50"/>
        <v>-551.6</v>
      </c>
      <c r="F89" s="51">
        <f t="shared" si="50"/>
        <v>0</v>
      </c>
      <c r="G89" s="51">
        <f t="shared" si="50"/>
        <v>6093.2999999999765</v>
      </c>
      <c r="H89" s="51">
        <f t="shared" ref="H89" si="51">H90+H93+H96+H97</f>
        <v>-4646.5999999999885</v>
      </c>
      <c r="I89" s="51"/>
      <c r="J89" s="51"/>
      <c r="K89" s="79"/>
      <c r="L89" s="70"/>
      <c r="N89" s="70"/>
      <c r="O89" s="70"/>
      <c r="P89" s="70"/>
      <c r="Q89" s="70"/>
      <c r="R89" s="70"/>
    </row>
    <row r="90" spans="1:18" s="67" customFormat="1" ht="30" x14ac:dyDescent="0.2">
      <c r="A90" s="11" t="s">
        <v>37</v>
      </c>
      <c r="B90" s="42">
        <f>B91+B92</f>
        <v>0</v>
      </c>
      <c r="C90" s="42">
        <f t="shared" ref="C90" si="52">C91+C92</f>
        <v>0</v>
      </c>
      <c r="D90" s="42">
        <f>D91+D92</f>
        <v>0</v>
      </c>
      <c r="E90" s="42">
        <f t="shared" ref="E90:F90" si="53">E91+E92</f>
        <v>0</v>
      </c>
      <c r="F90" s="42">
        <f t="shared" si="53"/>
        <v>0</v>
      </c>
      <c r="G90" s="42">
        <f>G91+G92</f>
        <v>0</v>
      </c>
      <c r="H90" s="42">
        <f t="shared" ref="H90" si="54">H91+H92</f>
        <v>0</v>
      </c>
      <c r="I90" s="42"/>
      <c r="J90" s="42"/>
      <c r="K90" s="80"/>
      <c r="L90" s="70"/>
      <c r="N90" s="66"/>
      <c r="O90" s="66"/>
      <c r="P90" s="66"/>
      <c r="Q90" s="66"/>
      <c r="R90" s="66"/>
    </row>
    <row r="91" spans="1:18" s="55" customFormat="1" ht="30" x14ac:dyDescent="0.2">
      <c r="A91" s="13" t="s">
        <v>38</v>
      </c>
      <c r="B91" s="30"/>
      <c r="C91" s="28"/>
      <c r="D91" s="28"/>
      <c r="E91" s="28"/>
      <c r="F91" s="28">
        <f>D91+E91</f>
        <v>0</v>
      </c>
      <c r="G91" s="30">
        <f>C91+F91</f>
        <v>0</v>
      </c>
      <c r="H91" s="30"/>
      <c r="I91" s="30"/>
      <c r="J91" s="61"/>
      <c r="K91" s="80"/>
      <c r="L91" s="70"/>
      <c r="N91" s="62"/>
      <c r="O91" s="62"/>
      <c r="P91" s="62"/>
      <c r="Q91" s="62"/>
      <c r="R91" s="62"/>
    </row>
    <row r="92" spans="1:18" s="55" customFormat="1" ht="30" x14ac:dyDescent="0.2">
      <c r="A92" s="13" t="s">
        <v>39</v>
      </c>
      <c r="B92" s="30"/>
      <c r="C92" s="28"/>
      <c r="D92" s="28"/>
      <c r="E92" s="28"/>
      <c r="F92" s="28">
        <f>D92+E92</f>
        <v>0</v>
      </c>
      <c r="G92" s="30">
        <f t="shared" ref="G92" si="55">C92+F92</f>
        <v>0</v>
      </c>
      <c r="H92" s="30"/>
      <c r="I92" s="30"/>
      <c r="J92" s="61"/>
      <c r="K92" s="80"/>
      <c r="L92" s="70"/>
      <c r="N92" s="62"/>
      <c r="O92" s="62"/>
      <c r="P92" s="62"/>
      <c r="Q92" s="62"/>
      <c r="R92" s="62"/>
    </row>
    <row r="93" spans="1:18" s="67" customFormat="1" ht="45" x14ac:dyDescent="0.2">
      <c r="A93" s="11" t="s">
        <v>40</v>
      </c>
      <c r="B93" s="42">
        <f>B94+B95</f>
        <v>-1180.2</v>
      </c>
      <c r="C93" s="42">
        <f t="shared" ref="C93:G93" si="56">C94+C95</f>
        <v>-300</v>
      </c>
      <c r="D93" s="42">
        <f t="shared" si="56"/>
        <v>0</v>
      </c>
      <c r="E93" s="42">
        <f t="shared" si="56"/>
        <v>0</v>
      </c>
      <c r="F93" s="42">
        <f t="shared" si="56"/>
        <v>0</v>
      </c>
      <c r="G93" s="42">
        <f t="shared" si="56"/>
        <v>-300</v>
      </c>
      <c r="H93" s="42">
        <f t="shared" ref="H93" si="57">H94+H95</f>
        <v>-300</v>
      </c>
      <c r="I93" s="42"/>
      <c r="J93" s="42"/>
      <c r="K93" s="80"/>
      <c r="L93" s="70"/>
      <c r="N93" s="66"/>
      <c r="O93" s="66"/>
      <c r="P93" s="66"/>
      <c r="Q93" s="66"/>
      <c r="R93" s="66"/>
    </row>
    <row r="94" spans="1:18" s="55" customFormat="1" ht="60" x14ac:dyDescent="0.2">
      <c r="A94" s="89" t="s">
        <v>41</v>
      </c>
      <c r="B94" s="30"/>
      <c r="C94" s="28"/>
      <c r="D94" s="28"/>
      <c r="E94" s="28"/>
      <c r="F94" s="28">
        <f>D94+E94</f>
        <v>0</v>
      </c>
      <c r="G94" s="30">
        <f>C94+F94</f>
        <v>0</v>
      </c>
      <c r="H94" s="30"/>
      <c r="I94" s="30"/>
      <c r="J94" s="61"/>
      <c r="K94" s="80"/>
      <c r="L94" s="70"/>
      <c r="N94" s="62"/>
      <c r="O94" s="62"/>
      <c r="P94" s="62"/>
      <c r="Q94" s="62"/>
      <c r="R94" s="62"/>
    </row>
    <row r="95" spans="1:18" s="55" customFormat="1" ht="75" x14ac:dyDescent="0.2">
      <c r="A95" s="89" t="s">
        <v>42</v>
      </c>
      <c r="B95" s="30">
        <v>-1180.2</v>
      </c>
      <c r="C95" s="28">
        <v>-300</v>
      </c>
      <c r="D95" s="28"/>
      <c r="E95" s="28"/>
      <c r="F95" s="28">
        <f t="shared" ref="F95:F102" si="58">D95+E95</f>
        <v>0</v>
      </c>
      <c r="G95" s="30">
        <f t="shared" ref="G95:G96" si="59">C95+F95</f>
        <v>-300</v>
      </c>
      <c r="H95" s="30">
        <v>-300</v>
      </c>
      <c r="I95" s="30"/>
      <c r="J95" s="61"/>
      <c r="K95" s="80"/>
      <c r="L95" s="70"/>
      <c r="N95" s="62"/>
      <c r="O95" s="62"/>
      <c r="P95" s="62"/>
      <c r="Q95" s="62"/>
      <c r="R95" s="62"/>
    </row>
    <row r="96" spans="1:18" s="55" customFormat="1" ht="30" x14ac:dyDescent="0.2">
      <c r="A96" s="13" t="s">
        <v>43</v>
      </c>
      <c r="B96" s="30">
        <v>292.7</v>
      </c>
      <c r="C96" s="28">
        <v>292.7</v>
      </c>
      <c r="D96" s="28"/>
      <c r="E96" s="28"/>
      <c r="F96" s="28">
        <f t="shared" si="58"/>
        <v>0</v>
      </c>
      <c r="G96" s="30">
        <f t="shared" si="59"/>
        <v>292.7</v>
      </c>
      <c r="H96" s="30">
        <v>252.2</v>
      </c>
      <c r="I96" s="30"/>
      <c r="J96" s="61"/>
      <c r="K96" s="80"/>
      <c r="L96" s="70"/>
      <c r="N96" s="62"/>
      <c r="O96" s="62"/>
      <c r="P96" s="62"/>
      <c r="Q96" s="62"/>
      <c r="R96" s="62"/>
    </row>
    <row r="97" spans="1:18" s="55" customFormat="1" ht="15" x14ac:dyDescent="0.2">
      <c r="A97" s="13" t="s">
        <v>21</v>
      </c>
      <c r="B97" s="30">
        <f>B98+B99</f>
        <v>0</v>
      </c>
      <c r="C97" s="28">
        <f>C98+C99</f>
        <v>6100.5999999999767</v>
      </c>
      <c r="D97" s="28">
        <f t="shared" ref="D97:E97" si="60">D98+D99</f>
        <v>551.60000000000036</v>
      </c>
      <c r="E97" s="134">
        <f t="shared" si="60"/>
        <v>-551.6</v>
      </c>
      <c r="F97" s="28">
        <f t="shared" si="58"/>
        <v>0</v>
      </c>
      <c r="G97" s="30">
        <f>G98+G99</f>
        <v>6100.5999999999767</v>
      </c>
      <c r="H97" s="30">
        <f>H98+H99</f>
        <v>-4598.7999999999884</v>
      </c>
      <c r="I97" s="30"/>
      <c r="J97" s="30"/>
      <c r="K97" s="80"/>
      <c r="L97" s="70"/>
      <c r="N97" s="62"/>
      <c r="O97" s="62"/>
      <c r="P97" s="62"/>
      <c r="Q97" s="62"/>
      <c r="R97" s="62"/>
    </row>
    <row r="98" spans="1:18" s="55" customFormat="1" ht="15" x14ac:dyDescent="0.2">
      <c r="A98" s="90" t="s">
        <v>44</v>
      </c>
      <c r="B98" s="30">
        <v>-258151.5</v>
      </c>
      <c r="C98" s="28">
        <v>-297969.90000000002</v>
      </c>
      <c r="D98" s="28">
        <v>-6000</v>
      </c>
      <c r="E98" s="31">
        <v>436</v>
      </c>
      <c r="F98" s="28">
        <f t="shared" si="58"/>
        <v>-5564</v>
      </c>
      <c r="G98" s="30">
        <f>C98+F98</f>
        <v>-303533.90000000002</v>
      </c>
      <c r="H98" s="30">
        <v>-274005.5</v>
      </c>
      <c r="I98" s="30"/>
      <c r="J98" s="30"/>
      <c r="K98" s="80"/>
      <c r="L98" s="70"/>
      <c r="N98" s="62"/>
      <c r="O98" s="62"/>
      <c r="P98" s="62"/>
      <c r="Q98" s="62"/>
      <c r="R98" s="62"/>
    </row>
    <row r="99" spans="1:18" s="55" customFormat="1" ht="15" x14ac:dyDescent="0.2">
      <c r="A99" s="90" t="s">
        <v>45</v>
      </c>
      <c r="B99" s="30">
        <v>258151.5</v>
      </c>
      <c r="C99" s="28">
        <v>304070.5</v>
      </c>
      <c r="D99" s="28">
        <v>6551.6</v>
      </c>
      <c r="E99" s="31">
        <v>-987.6</v>
      </c>
      <c r="F99" s="28">
        <f t="shared" si="58"/>
        <v>5564</v>
      </c>
      <c r="G99" s="30">
        <f>C99+F99</f>
        <v>309634.5</v>
      </c>
      <c r="H99" s="30">
        <v>269406.7</v>
      </c>
      <c r="I99" s="30"/>
      <c r="J99" s="30"/>
      <c r="K99" s="80"/>
      <c r="L99" s="70"/>
      <c r="N99" s="62"/>
      <c r="O99" s="62"/>
      <c r="P99" s="62"/>
      <c r="Q99" s="62"/>
      <c r="R99" s="62"/>
    </row>
    <row r="100" spans="1:18" s="63" customFormat="1" ht="30" x14ac:dyDescent="0.2">
      <c r="A100" s="19" t="s">
        <v>27</v>
      </c>
      <c r="B100" s="31"/>
      <c r="C100" s="31">
        <v>6100.6</v>
      </c>
      <c r="D100" s="31"/>
      <c r="E100" s="31"/>
      <c r="F100" s="28">
        <f t="shared" si="58"/>
        <v>0</v>
      </c>
      <c r="G100" s="30">
        <v>6100.6</v>
      </c>
      <c r="H100" s="30">
        <v>10699.4</v>
      </c>
      <c r="I100" s="30"/>
      <c r="J100" s="30"/>
      <c r="K100" s="80"/>
      <c r="L100" s="70"/>
      <c r="N100" s="64"/>
      <c r="O100" s="64"/>
      <c r="P100" s="64"/>
      <c r="Q100" s="64"/>
      <c r="R100" s="64"/>
    </row>
    <row r="101" spans="1:18" s="63" customFormat="1" ht="15" x14ac:dyDescent="0.2">
      <c r="A101" s="97" t="s">
        <v>28</v>
      </c>
      <c r="B101" s="31"/>
      <c r="C101" s="60"/>
      <c r="D101" s="31"/>
      <c r="E101" s="31"/>
      <c r="F101" s="28">
        <f t="shared" si="58"/>
        <v>0</v>
      </c>
      <c r="G101" s="30">
        <f t="shared" ref="G101" si="61">C101+F101</f>
        <v>0</v>
      </c>
      <c r="H101" s="30"/>
      <c r="I101" s="30"/>
      <c r="J101" s="30"/>
      <c r="K101" s="81"/>
      <c r="L101" s="70"/>
      <c r="N101" s="64"/>
      <c r="O101" s="64"/>
      <c r="P101" s="64"/>
      <c r="Q101" s="64"/>
      <c r="R101" s="64"/>
    </row>
    <row r="102" spans="1:18" s="63" customFormat="1" ht="15" x14ac:dyDescent="0.2">
      <c r="A102" s="97" t="s">
        <v>29</v>
      </c>
      <c r="B102" s="31"/>
      <c r="C102" s="31">
        <v>6100.6</v>
      </c>
      <c r="D102" s="31"/>
      <c r="E102" s="31"/>
      <c r="F102" s="28">
        <f t="shared" si="58"/>
        <v>0</v>
      </c>
      <c r="G102" s="30">
        <v>6100.6</v>
      </c>
      <c r="H102" s="30">
        <v>10699.4</v>
      </c>
      <c r="I102" s="30"/>
      <c r="J102" s="30"/>
      <c r="K102" s="81"/>
      <c r="L102" s="70"/>
      <c r="N102" s="64"/>
      <c r="O102" s="64"/>
      <c r="P102" s="64"/>
      <c r="Q102" s="64"/>
      <c r="R102" s="64"/>
    </row>
    <row r="103" spans="1:18" s="55" customFormat="1" ht="14.25" x14ac:dyDescent="0.2">
      <c r="A103" s="164" t="s">
        <v>25</v>
      </c>
      <c r="B103" s="107"/>
      <c r="C103" s="123"/>
      <c r="D103" s="107"/>
      <c r="E103" s="107"/>
      <c r="F103" s="107"/>
      <c r="G103" s="107"/>
      <c r="H103" s="102"/>
      <c r="I103" s="100"/>
      <c r="J103" s="163"/>
      <c r="K103" s="82"/>
      <c r="L103" s="70"/>
      <c r="N103" s="62"/>
      <c r="O103" s="62"/>
      <c r="P103" s="62"/>
      <c r="Q103" s="62"/>
      <c r="R103" s="62"/>
    </row>
    <row r="104" spans="1:18" s="55" customFormat="1" ht="12.75" customHeight="1" x14ac:dyDescent="0.2">
      <c r="A104" s="164" t="s">
        <v>24</v>
      </c>
      <c r="B104" s="107"/>
      <c r="C104" s="123"/>
      <c r="D104" s="107"/>
      <c r="E104" s="107"/>
      <c r="F104" s="107"/>
      <c r="G104" s="107"/>
      <c r="H104" s="102"/>
      <c r="I104" s="100"/>
      <c r="J104" s="163"/>
      <c r="K104" s="82"/>
      <c r="N104" s="62"/>
      <c r="O104" s="62"/>
      <c r="P104" s="62"/>
      <c r="Q104" s="62"/>
      <c r="R104" s="62"/>
    </row>
    <row r="105" spans="1:18" s="63" customFormat="1" ht="15" x14ac:dyDescent="0.25">
      <c r="A105" s="19" t="s">
        <v>89</v>
      </c>
      <c r="B105" s="32">
        <v>37423</v>
      </c>
      <c r="C105" s="32">
        <v>37423</v>
      </c>
      <c r="D105" s="33" t="s">
        <v>26</v>
      </c>
      <c r="E105" s="33" t="s">
        <v>26</v>
      </c>
      <c r="F105" s="33" t="s">
        <v>26</v>
      </c>
      <c r="G105" s="32">
        <v>37123</v>
      </c>
      <c r="H105" s="78">
        <v>37123</v>
      </c>
      <c r="I105" s="78"/>
      <c r="J105" s="78"/>
      <c r="K105" s="83"/>
      <c r="N105" s="64"/>
      <c r="O105" s="64"/>
      <c r="P105" s="64"/>
      <c r="Q105" s="64"/>
      <c r="R105" s="64"/>
    </row>
    <row r="106" spans="1:18" s="63" customFormat="1" ht="45" x14ac:dyDescent="0.25">
      <c r="A106" s="20" t="s">
        <v>46</v>
      </c>
      <c r="B106" s="34">
        <f>B105/B8</f>
        <v>1.1563906939950992</v>
      </c>
      <c r="C106" s="34">
        <f>C105/C8</f>
        <v>1.1561977674999151</v>
      </c>
      <c r="D106" s="33" t="s">
        <v>26</v>
      </c>
      <c r="E106" s="33" t="s">
        <v>26</v>
      </c>
      <c r="F106" s="33" t="s">
        <v>26</v>
      </c>
      <c r="G106" s="34">
        <f>C106</f>
        <v>1.1561977674999151</v>
      </c>
      <c r="H106" s="34">
        <f>H105/H8</f>
        <v>1.1434423704798866</v>
      </c>
      <c r="I106" s="34"/>
      <c r="J106" s="34"/>
      <c r="K106" s="64"/>
      <c r="N106" s="64"/>
      <c r="O106" s="64"/>
      <c r="P106" s="64"/>
      <c r="Q106" s="64"/>
      <c r="R106" s="64"/>
    </row>
    <row r="107" spans="1:18" s="63" customFormat="1" ht="30" x14ac:dyDescent="0.25">
      <c r="A107" s="89" t="s">
        <v>90</v>
      </c>
      <c r="B107" s="32"/>
      <c r="C107" s="32"/>
      <c r="D107" s="33" t="s">
        <v>26</v>
      </c>
      <c r="E107" s="33" t="s">
        <v>26</v>
      </c>
      <c r="F107" s="33" t="s">
        <v>26</v>
      </c>
      <c r="G107" s="32"/>
      <c r="H107" s="32"/>
      <c r="I107" s="32"/>
      <c r="J107" s="32"/>
      <c r="K107" s="64"/>
      <c r="N107" s="64"/>
      <c r="O107" s="64"/>
      <c r="P107" s="64"/>
      <c r="Q107" s="64"/>
      <c r="R107" s="64"/>
    </row>
    <row r="108" spans="1:18" s="63" customFormat="1" ht="60" x14ac:dyDescent="0.25">
      <c r="A108" s="20" t="s">
        <v>47</v>
      </c>
      <c r="B108" s="34">
        <f>B107/B8</f>
        <v>0</v>
      </c>
      <c r="C108" s="34">
        <v>0</v>
      </c>
      <c r="D108" s="33" t="s">
        <v>26</v>
      </c>
      <c r="E108" s="33" t="s">
        <v>26</v>
      </c>
      <c r="F108" s="33" t="s">
        <v>26</v>
      </c>
      <c r="G108" s="34">
        <f>C108</f>
        <v>0</v>
      </c>
      <c r="H108" s="34"/>
      <c r="I108" s="34"/>
      <c r="J108" s="34"/>
      <c r="K108" s="64"/>
      <c r="N108" s="64"/>
      <c r="O108" s="64"/>
      <c r="P108" s="64"/>
      <c r="Q108" s="64"/>
      <c r="R108" s="64"/>
    </row>
    <row r="109" spans="1:18" ht="14.25" x14ac:dyDescent="0.2">
      <c r="A109" s="35"/>
      <c r="B109" s="35"/>
      <c r="C109" s="39"/>
      <c r="D109" s="39"/>
      <c r="E109" s="39"/>
      <c r="F109" s="35"/>
      <c r="G109" s="35"/>
      <c r="H109" s="35"/>
      <c r="I109" s="35"/>
      <c r="J109" s="35"/>
    </row>
  </sheetData>
  <mergeCells count="28">
    <mergeCell ref="K43:L43"/>
    <mergeCell ref="K57:L57"/>
    <mergeCell ref="J44:J46"/>
    <mergeCell ref="J103:J104"/>
    <mergeCell ref="A103:A104"/>
    <mergeCell ref="J3:J4"/>
    <mergeCell ref="A1:J1"/>
    <mergeCell ref="A38:G38"/>
    <mergeCell ref="A3:A4"/>
    <mergeCell ref="D3:F3"/>
    <mergeCell ref="G3:G4"/>
    <mergeCell ref="J11:J12"/>
    <mergeCell ref="C3:C4"/>
    <mergeCell ref="B3:B4"/>
    <mergeCell ref="J16:J17"/>
    <mergeCell ref="A6:J6"/>
    <mergeCell ref="B2:I2"/>
    <mergeCell ref="I3:I4"/>
    <mergeCell ref="H3:H4"/>
    <mergeCell ref="A31:A32"/>
    <mergeCell ref="B31:B32"/>
    <mergeCell ref="I31:I32"/>
    <mergeCell ref="E31:E32"/>
    <mergeCell ref="C31:C32"/>
    <mergeCell ref="D31:D32"/>
    <mergeCell ref="F31:F32"/>
    <mergeCell ref="G31:G32"/>
    <mergeCell ref="H31:H32"/>
  </mergeCells>
  <phoneticPr fontId="0" type="noConversion"/>
  <pageMargins left="0.19685039370078741" right="0.19685039370078741" top="0.39370078740157483" bottom="0.39370078740157483" header="0.15748031496062992" footer="0"/>
  <pageSetup paperSize="9" scale="57" fitToHeight="0" orientation="landscape" r:id="rId1"/>
  <headerFooter alignWithMargins="0">
    <oddFooter xml:space="preserve">&amp;C&amp;"Times New Roman,обычный" </oddFooter>
  </headerFooter>
  <rowBreaks count="2" manualBreakCount="2">
    <brk id="49" max="9" man="1"/>
    <brk id="64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8"/>
  <sheetViews>
    <sheetView view="pageBreakPreview" zoomScale="80" zoomScaleSheetLayoutView="80" workbookViewId="0">
      <pane xSplit="1" ySplit="5" topLeftCell="B99" activePane="bottomRight" state="frozen"/>
      <selection pane="topRight" activeCell="B1" sqref="B1"/>
      <selection pane="bottomLeft" activeCell="A6" sqref="A6"/>
      <selection pane="bottomRight" activeCell="C105" sqref="C105"/>
    </sheetView>
  </sheetViews>
  <sheetFormatPr defaultRowHeight="12.75" x14ac:dyDescent="0.2"/>
  <cols>
    <col min="1" max="1" width="37.140625" customWidth="1"/>
    <col min="2" max="2" width="14" customWidth="1"/>
    <col min="3" max="3" width="13" style="40" customWidth="1"/>
    <col min="4" max="4" width="12.5703125" style="40" customWidth="1"/>
    <col min="5" max="5" width="12.42578125" style="40" customWidth="1"/>
    <col min="6" max="6" width="12.28515625" customWidth="1"/>
    <col min="7" max="8" width="14.5703125" customWidth="1"/>
    <col min="9" max="9" width="17.140625" customWidth="1"/>
    <col min="10" max="10" width="66.5703125" customWidth="1"/>
    <col min="11" max="11" width="34.140625" customWidth="1"/>
    <col min="12" max="12" width="22.7109375" customWidth="1"/>
    <col min="13" max="13" width="9.140625" customWidth="1"/>
    <col min="14" max="14" width="11.42578125" style="68" customWidth="1"/>
    <col min="15" max="15" width="9.85546875" style="68" customWidth="1"/>
    <col min="16" max="16" width="11.42578125" style="68" customWidth="1"/>
    <col min="17" max="18" width="9.140625" style="68" customWidth="1"/>
    <col min="19" max="19" width="9.85546875" customWidth="1"/>
  </cols>
  <sheetData>
    <row r="1" spans="1:18" s="55" customFormat="1" ht="40.5" customHeight="1" x14ac:dyDescent="0.2">
      <c r="A1" s="144" t="s">
        <v>82</v>
      </c>
      <c r="B1" s="144"/>
      <c r="C1" s="144"/>
      <c r="D1" s="144"/>
      <c r="E1" s="144"/>
      <c r="F1" s="144"/>
      <c r="G1" s="144"/>
      <c r="H1" s="144"/>
      <c r="I1" s="144"/>
      <c r="J1" s="144"/>
      <c r="N1" s="62"/>
      <c r="O1" s="62"/>
      <c r="P1" s="62"/>
      <c r="Q1" s="62"/>
      <c r="R1" s="62"/>
    </row>
    <row r="2" spans="1:18" s="55" customFormat="1" ht="12" customHeight="1" x14ac:dyDescent="0.2">
      <c r="A2" s="53" t="s">
        <v>0</v>
      </c>
      <c r="B2" s="151">
        <v>5</v>
      </c>
      <c r="C2" s="152"/>
      <c r="D2" s="152"/>
      <c r="E2" s="152"/>
      <c r="F2" s="152"/>
      <c r="G2" s="152"/>
      <c r="H2" s="152"/>
      <c r="I2" s="153"/>
      <c r="J2" s="96"/>
      <c r="N2" s="62"/>
      <c r="O2" s="62"/>
      <c r="P2" s="62"/>
      <c r="Q2" s="62"/>
      <c r="R2" s="62"/>
    </row>
    <row r="3" spans="1:18" s="55" customFormat="1" ht="39" customHeight="1" x14ac:dyDescent="0.2">
      <c r="A3" s="146" t="s">
        <v>1</v>
      </c>
      <c r="B3" s="148" t="s">
        <v>101</v>
      </c>
      <c r="C3" s="148" t="s">
        <v>106</v>
      </c>
      <c r="D3" s="143" t="s">
        <v>32</v>
      </c>
      <c r="E3" s="143"/>
      <c r="F3" s="143"/>
      <c r="G3" s="143" t="s">
        <v>33</v>
      </c>
      <c r="H3" s="154" t="s">
        <v>96</v>
      </c>
      <c r="I3" s="154" t="s">
        <v>84</v>
      </c>
      <c r="J3" s="143" t="s">
        <v>52</v>
      </c>
      <c r="N3" s="62"/>
      <c r="O3" s="62"/>
      <c r="P3" s="62"/>
      <c r="Q3" s="62"/>
      <c r="R3" s="62"/>
    </row>
    <row r="4" spans="1:18" s="55" customFormat="1" ht="101.25" customHeight="1" x14ac:dyDescent="0.2">
      <c r="A4" s="146"/>
      <c r="B4" s="148"/>
      <c r="C4" s="148"/>
      <c r="D4" s="85" t="s">
        <v>2</v>
      </c>
      <c r="E4" s="85" t="s">
        <v>31</v>
      </c>
      <c r="F4" s="85" t="s">
        <v>3</v>
      </c>
      <c r="G4" s="143"/>
      <c r="H4" s="155"/>
      <c r="I4" s="155"/>
      <c r="J4" s="143"/>
      <c r="N4" s="62"/>
      <c r="O4" s="62"/>
      <c r="P4" s="62"/>
      <c r="Q4" s="62"/>
      <c r="R4" s="62"/>
    </row>
    <row r="5" spans="1:18" s="43" customFormat="1" ht="12" customHeight="1" x14ac:dyDescent="0.2">
      <c r="A5" s="53">
        <v>1</v>
      </c>
      <c r="B5" s="127">
        <v>2</v>
      </c>
      <c r="C5" s="127">
        <v>3</v>
      </c>
      <c r="D5" s="127">
        <v>4</v>
      </c>
      <c r="E5" s="127">
        <v>5</v>
      </c>
      <c r="F5" s="127">
        <v>6</v>
      </c>
      <c r="G5" s="127">
        <v>7</v>
      </c>
      <c r="H5" s="127">
        <v>8</v>
      </c>
      <c r="I5" s="127">
        <v>9</v>
      </c>
      <c r="J5" s="127">
        <v>10</v>
      </c>
      <c r="N5" s="69"/>
      <c r="O5" s="69"/>
      <c r="P5" s="69"/>
      <c r="Q5" s="69"/>
      <c r="R5" s="69"/>
    </row>
    <row r="6" spans="1:18" s="92" customFormat="1" ht="14.25" x14ac:dyDescent="0.2">
      <c r="A6" s="149" t="s">
        <v>4</v>
      </c>
      <c r="B6" s="150"/>
      <c r="C6" s="150"/>
      <c r="D6" s="150"/>
      <c r="E6" s="150"/>
      <c r="F6" s="150"/>
      <c r="G6" s="150"/>
      <c r="H6" s="150"/>
      <c r="I6" s="150"/>
      <c r="J6" s="150"/>
      <c r="K6" s="91"/>
      <c r="L6" s="91"/>
      <c r="M6" s="91"/>
      <c r="N6" s="91"/>
      <c r="O6" s="91"/>
      <c r="P6" s="91"/>
      <c r="Q6" s="91"/>
      <c r="R6" s="91"/>
    </row>
    <row r="7" spans="1:18" s="4" customFormat="1" ht="15" x14ac:dyDescent="0.2">
      <c r="A7" s="9" t="s">
        <v>12</v>
      </c>
      <c r="B7" s="10">
        <f t="shared" ref="B7:I7" si="0">B8+B28</f>
        <v>210901</v>
      </c>
      <c r="C7" s="48">
        <f t="shared" si="0"/>
        <v>216994.8</v>
      </c>
      <c r="D7" s="48">
        <f t="shared" si="0"/>
        <v>0</v>
      </c>
      <c r="E7" s="48">
        <f t="shared" si="0"/>
        <v>0</v>
      </c>
      <c r="F7" s="10">
        <f t="shared" si="0"/>
        <v>0</v>
      </c>
      <c r="G7" s="10">
        <f t="shared" si="0"/>
        <v>216994.8</v>
      </c>
      <c r="H7" s="10">
        <f t="shared" si="0"/>
        <v>0</v>
      </c>
      <c r="I7" s="10">
        <f t="shared" si="0"/>
        <v>0</v>
      </c>
      <c r="J7" s="10"/>
      <c r="N7" s="71"/>
      <c r="O7" s="71"/>
      <c r="P7" s="71"/>
      <c r="Q7" s="71"/>
      <c r="R7" s="71"/>
    </row>
    <row r="8" spans="1:18" s="1" customFormat="1" ht="30" x14ac:dyDescent="0.2">
      <c r="A8" s="11" t="s">
        <v>5</v>
      </c>
      <c r="B8" s="12">
        <f>B9+B11+B12+B14+B15+B16+B17+B20+B21+B22+B23+B24+B25+B26+B27+B10+B18+B13</f>
        <v>35389.5</v>
      </c>
      <c r="C8" s="12">
        <f>C9+C11+C12+C14+C15+C16+C17+C20+C21+C22+C23+C24+C25+C26+C27+C10+C18+C13+C19</f>
        <v>35389.5</v>
      </c>
      <c r="D8" s="12">
        <f t="shared" ref="D8:H8" si="1">D9+D11+D12+D14+D15+D16+D17+D20+D21+D22+D23+D24+D25+D26+D27+D10+D18+D13+D19</f>
        <v>0</v>
      </c>
      <c r="E8" s="12">
        <f t="shared" si="1"/>
        <v>0</v>
      </c>
      <c r="F8" s="12">
        <f t="shared" si="1"/>
        <v>0</v>
      </c>
      <c r="G8" s="12">
        <f t="shared" si="1"/>
        <v>35389.5</v>
      </c>
      <c r="H8" s="12">
        <f t="shared" si="1"/>
        <v>0</v>
      </c>
      <c r="I8" s="12">
        <f t="shared" ref="I8" si="2">I9+I11+I12+I14+I15+I16+I17+I20+I21+I22+I23+I24+I25+I26+I27+I10+I18</f>
        <v>0</v>
      </c>
      <c r="J8" s="12"/>
      <c r="N8" s="72"/>
      <c r="O8" s="72"/>
      <c r="P8" s="72"/>
      <c r="Q8" s="72"/>
      <c r="R8" s="72"/>
    </row>
    <row r="9" spans="1:18" ht="27.75" customHeight="1" x14ac:dyDescent="0.2">
      <c r="A9" s="87" t="s">
        <v>6</v>
      </c>
      <c r="B9" s="14">
        <v>20448.8</v>
      </c>
      <c r="C9" s="28">
        <v>20448.8</v>
      </c>
      <c r="D9" s="16"/>
      <c r="E9" s="16"/>
      <c r="F9" s="15">
        <f>D9+E9</f>
        <v>0</v>
      </c>
      <c r="G9" s="15">
        <f t="shared" ref="G9:G26" si="3">C9+F9</f>
        <v>20448.8</v>
      </c>
      <c r="H9" s="15"/>
      <c r="I9" s="15"/>
      <c r="J9" s="126"/>
    </row>
    <row r="10" spans="1:18" ht="15" x14ac:dyDescent="0.2">
      <c r="A10" s="87" t="s">
        <v>72</v>
      </c>
      <c r="B10" s="14">
        <v>8016.9</v>
      </c>
      <c r="C10" s="28">
        <v>8016.9</v>
      </c>
      <c r="D10" s="16"/>
      <c r="E10" s="16"/>
      <c r="F10" s="15">
        <f>D10+E10</f>
        <v>0</v>
      </c>
      <c r="G10" s="15">
        <f t="shared" si="3"/>
        <v>8016.9</v>
      </c>
      <c r="H10" s="15"/>
      <c r="I10" s="15"/>
      <c r="J10" s="126"/>
    </row>
    <row r="11" spans="1:18" ht="45" x14ac:dyDescent="0.2">
      <c r="A11" s="87" t="s">
        <v>103</v>
      </c>
      <c r="B11" s="14">
        <v>4874.8</v>
      </c>
      <c r="C11" s="28">
        <v>4874.8</v>
      </c>
      <c r="D11" s="16"/>
      <c r="E11" s="16"/>
      <c r="F11" s="15">
        <f t="shared" ref="F11:F27" si="4">D11+E11</f>
        <v>0</v>
      </c>
      <c r="G11" s="15">
        <f t="shared" si="3"/>
        <v>4874.8</v>
      </c>
      <c r="H11" s="15"/>
      <c r="I11" s="15"/>
      <c r="J11" s="147"/>
    </row>
    <row r="12" spans="1:18" ht="15" x14ac:dyDescent="0.2">
      <c r="A12" s="87" t="s">
        <v>7</v>
      </c>
      <c r="B12" s="14">
        <v>86.5</v>
      </c>
      <c r="C12" s="28">
        <v>86.5</v>
      </c>
      <c r="D12" s="16"/>
      <c r="E12" s="16"/>
      <c r="F12" s="15">
        <f t="shared" si="4"/>
        <v>0</v>
      </c>
      <c r="G12" s="15">
        <f t="shared" si="3"/>
        <v>86.5</v>
      </c>
      <c r="H12" s="15"/>
      <c r="I12" s="15"/>
      <c r="J12" s="147"/>
    </row>
    <row r="13" spans="1:18" ht="45" x14ac:dyDescent="0.2">
      <c r="A13" s="87" t="s">
        <v>34</v>
      </c>
      <c r="B13" s="14">
        <v>277.10000000000002</v>
      </c>
      <c r="C13" s="28">
        <v>277.10000000000002</v>
      </c>
      <c r="D13" s="16"/>
      <c r="E13" s="16"/>
      <c r="F13" s="15">
        <f t="shared" si="4"/>
        <v>0</v>
      </c>
      <c r="G13" s="15">
        <f t="shared" si="3"/>
        <v>277.10000000000002</v>
      </c>
      <c r="H13" s="15"/>
      <c r="I13" s="15"/>
      <c r="J13" s="126"/>
    </row>
    <row r="14" spans="1:18" ht="60" x14ac:dyDescent="0.2">
      <c r="A14" s="87" t="s">
        <v>102</v>
      </c>
      <c r="B14" s="14"/>
      <c r="C14" s="28"/>
      <c r="D14" s="16"/>
      <c r="E14" s="16"/>
      <c r="F14" s="15">
        <f t="shared" si="4"/>
        <v>0</v>
      </c>
      <c r="G14" s="15">
        <f t="shared" si="3"/>
        <v>0</v>
      </c>
      <c r="H14" s="15"/>
      <c r="I14" s="15"/>
      <c r="J14" s="17"/>
    </row>
    <row r="15" spans="1:18" ht="15" x14ac:dyDescent="0.2">
      <c r="A15" s="87" t="s">
        <v>8</v>
      </c>
      <c r="B15" s="14"/>
      <c r="C15" s="28"/>
      <c r="D15" s="16"/>
      <c r="E15" s="16"/>
      <c r="F15" s="15">
        <f t="shared" si="4"/>
        <v>0</v>
      </c>
      <c r="G15" s="15">
        <f t="shared" si="3"/>
        <v>0</v>
      </c>
      <c r="H15" s="15"/>
      <c r="I15" s="15"/>
      <c r="J15" s="17"/>
    </row>
    <row r="16" spans="1:18" ht="15" x14ac:dyDescent="0.2">
      <c r="A16" s="87" t="s">
        <v>9</v>
      </c>
      <c r="B16" s="14"/>
      <c r="C16" s="28"/>
      <c r="D16" s="16"/>
      <c r="E16" s="16"/>
      <c r="F16" s="15">
        <f t="shared" si="4"/>
        <v>0</v>
      </c>
      <c r="G16" s="15">
        <f t="shared" si="3"/>
        <v>0</v>
      </c>
      <c r="H16" s="15"/>
      <c r="I16" s="15"/>
      <c r="J16" s="147"/>
    </row>
    <row r="17" spans="1:18" ht="15" x14ac:dyDescent="0.2">
      <c r="A17" s="87" t="s">
        <v>73</v>
      </c>
      <c r="B17" s="14">
        <v>630.9</v>
      </c>
      <c r="C17" s="28">
        <v>630.9</v>
      </c>
      <c r="D17" s="16"/>
      <c r="E17" s="16"/>
      <c r="F17" s="15">
        <f t="shared" si="4"/>
        <v>0</v>
      </c>
      <c r="G17" s="15">
        <f t="shared" si="3"/>
        <v>630.9</v>
      </c>
      <c r="H17" s="15"/>
      <c r="I17" s="15"/>
      <c r="J17" s="147"/>
    </row>
    <row r="18" spans="1:18" ht="15" x14ac:dyDescent="0.2">
      <c r="A18" s="87" t="s">
        <v>74</v>
      </c>
      <c r="B18" s="14"/>
      <c r="C18" s="28"/>
      <c r="D18" s="16"/>
      <c r="E18" s="16"/>
      <c r="F18" s="15">
        <f t="shared" si="4"/>
        <v>0</v>
      </c>
      <c r="G18" s="15">
        <f t="shared" si="3"/>
        <v>0</v>
      </c>
      <c r="H18" s="15"/>
      <c r="I18" s="15"/>
      <c r="J18" s="126"/>
    </row>
    <row r="19" spans="1:18" ht="30" x14ac:dyDescent="0.2">
      <c r="A19" s="87" t="s">
        <v>92</v>
      </c>
      <c r="B19" s="14"/>
      <c r="C19" s="28"/>
      <c r="D19" s="16"/>
      <c r="E19" s="16"/>
      <c r="F19" s="15">
        <f t="shared" si="4"/>
        <v>0</v>
      </c>
      <c r="G19" s="15">
        <f t="shared" si="3"/>
        <v>0</v>
      </c>
      <c r="H19" s="15"/>
      <c r="I19" s="15"/>
      <c r="J19" s="126"/>
    </row>
    <row r="20" spans="1:18" ht="45" x14ac:dyDescent="0.2">
      <c r="A20" s="87" t="s">
        <v>75</v>
      </c>
      <c r="B20" s="14"/>
      <c r="C20" s="28"/>
      <c r="D20" s="16"/>
      <c r="E20" s="16"/>
      <c r="F20" s="15">
        <f t="shared" si="4"/>
        <v>0</v>
      </c>
      <c r="G20" s="15">
        <f>C20+F20</f>
        <v>0</v>
      </c>
      <c r="H20" s="15"/>
      <c r="I20" s="15"/>
      <c r="J20" s="126"/>
    </row>
    <row r="21" spans="1:18" ht="45" x14ac:dyDescent="0.2">
      <c r="A21" s="87" t="s">
        <v>76</v>
      </c>
      <c r="B21" s="14">
        <v>692.9</v>
      </c>
      <c r="C21" s="28">
        <v>692.9</v>
      </c>
      <c r="D21" s="30"/>
      <c r="E21" s="16"/>
      <c r="F21" s="15">
        <f t="shared" si="4"/>
        <v>0</v>
      </c>
      <c r="G21" s="15">
        <f t="shared" si="3"/>
        <v>692.9</v>
      </c>
      <c r="H21" s="15"/>
      <c r="I21" s="15"/>
      <c r="J21" s="17"/>
    </row>
    <row r="22" spans="1:18" ht="30" x14ac:dyDescent="0.2">
      <c r="A22" s="87" t="s">
        <v>77</v>
      </c>
      <c r="B22" s="14">
        <v>22</v>
      </c>
      <c r="C22" s="28">
        <v>22</v>
      </c>
      <c r="D22" s="16"/>
      <c r="E22" s="16"/>
      <c r="F22" s="15">
        <f t="shared" si="4"/>
        <v>0</v>
      </c>
      <c r="G22" s="15">
        <f t="shared" si="3"/>
        <v>22</v>
      </c>
      <c r="H22" s="15"/>
      <c r="I22" s="15"/>
      <c r="J22" s="38"/>
    </row>
    <row r="23" spans="1:18" ht="26.25" customHeight="1" x14ac:dyDescent="0.2">
      <c r="A23" s="87" t="s">
        <v>78</v>
      </c>
      <c r="B23" s="14">
        <v>1</v>
      </c>
      <c r="C23" s="28">
        <v>1</v>
      </c>
      <c r="D23" s="16"/>
      <c r="E23" s="16"/>
      <c r="F23" s="15">
        <f t="shared" si="4"/>
        <v>0</v>
      </c>
      <c r="G23" s="15">
        <f t="shared" si="3"/>
        <v>1</v>
      </c>
      <c r="H23" s="15"/>
      <c r="I23" s="15"/>
      <c r="J23" s="38"/>
    </row>
    <row r="24" spans="1:18" ht="30" x14ac:dyDescent="0.2">
      <c r="A24" s="87" t="s">
        <v>79</v>
      </c>
      <c r="B24" s="14"/>
      <c r="C24" s="28"/>
      <c r="D24" s="30"/>
      <c r="E24" s="16"/>
      <c r="F24" s="15">
        <f t="shared" si="4"/>
        <v>0</v>
      </c>
      <c r="G24" s="15">
        <f t="shared" si="3"/>
        <v>0</v>
      </c>
      <c r="H24" s="15"/>
      <c r="I24" s="15"/>
      <c r="J24" s="38"/>
    </row>
    <row r="25" spans="1:18" ht="15" x14ac:dyDescent="0.2">
      <c r="A25" s="87" t="s">
        <v>85</v>
      </c>
      <c r="B25" s="14"/>
      <c r="C25" s="28"/>
      <c r="D25" s="16"/>
      <c r="E25" s="16"/>
      <c r="F25" s="15">
        <f t="shared" si="4"/>
        <v>0</v>
      </c>
      <c r="G25" s="15">
        <f t="shared" si="3"/>
        <v>0</v>
      </c>
      <c r="H25" s="15"/>
      <c r="I25" s="15"/>
      <c r="J25" s="38"/>
    </row>
    <row r="26" spans="1:18" ht="15" x14ac:dyDescent="0.2">
      <c r="A26" s="87" t="s">
        <v>80</v>
      </c>
      <c r="B26" s="14">
        <v>230.9</v>
      </c>
      <c r="C26" s="28">
        <v>230.9</v>
      </c>
      <c r="D26" s="16"/>
      <c r="E26" s="16"/>
      <c r="F26" s="15">
        <f t="shared" si="4"/>
        <v>0</v>
      </c>
      <c r="G26" s="15">
        <f t="shared" si="3"/>
        <v>230.9</v>
      </c>
      <c r="H26" s="15"/>
      <c r="I26" s="15"/>
      <c r="J26" s="38"/>
    </row>
    <row r="27" spans="1:18" ht="15" x14ac:dyDescent="0.2">
      <c r="A27" s="87" t="s">
        <v>81</v>
      </c>
      <c r="B27" s="14">
        <v>107.7</v>
      </c>
      <c r="C27" s="28">
        <v>107.7</v>
      </c>
      <c r="D27" s="16"/>
      <c r="E27" s="16"/>
      <c r="F27" s="15">
        <f t="shared" si="4"/>
        <v>0</v>
      </c>
      <c r="G27" s="15">
        <f>C27+F27</f>
        <v>107.7</v>
      </c>
      <c r="H27" s="15"/>
      <c r="I27" s="15"/>
      <c r="J27" s="38"/>
    </row>
    <row r="28" spans="1:18" s="59" customFormat="1" ht="15" x14ac:dyDescent="0.2">
      <c r="A28" s="56" t="s">
        <v>10</v>
      </c>
      <c r="B28" s="57">
        <f>B29+B35+B36</f>
        <v>175511.5</v>
      </c>
      <c r="C28" s="57">
        <f t="shared" ref="C28:I28" si="5">C29+C35+C36</f>
        <v>181605.3</v>
      </c>
      <c r="D28" s="57">
        <f t="shared" si="5"/>
        <v>0</v>
      </c>
      <c r="E28" s="57">
        <f t="shared" si="5"/>
        <v>0</v>
      </c>
      <c r="F28" s="57">
        <f t="shared" si="5"/>
        <v>0</v>
      </c>
      <c r="G28" s="57">
        <f t="shared" si="5"/>
        <v>181605.3</v>
      </c>
      <c r="H28" s="57">
        <f t="shared" si="5"/>
        <v>0</v>
      </c>
      <c r="I28" s="57">
        <f t="shared" si="5"/>
        <v>0</v>
      </c>
      <c r="J28" s="58"/>
      <c r="N28" s="73"/>
      <c r="O28" s="73"/>
      <c r="P28" s="73"/>
      <c r="Q28" s="73"/>
      <c r="R28" s="73"/>
    </row>
    <row r="29" spans="1:18" s="1" customFormat="1" ht="45" x14ac:dyDescent="0.2">
      <c r="A29" s="11" t="s">
        <v>22</v>
      </c>
      <c r="B29" s="12">
        <f>B30+B31+B33+B34</f>
        <v>175511.5</v>
      </c>
      <c r="C29" s="12">
        <f t="shared" ref="C29:I29" si="6">C30+C31+C33+C34</f>
        <v>181605.3</v>
      </c>
      <c r="D29" s="12">
        <f t="shared" si="6"/>
        <v>0</v>
      </c>
      <c r="E29" s="12">
        <f t="shared" si="6"/>
        <v>0</v>
      </c>
      <c r="F29" s="12">
        <f t="shared" si="6"/>
        <v>0</v>
      </c>
      <c r="G29" s="12">
        <f t="shared" si="6"/>
        <v>181605.3</v>
      </c>
      <c r="H29" s="12">
        <f t="shared" si="6"/>
        <v>0</v>
      </c>
      <c r="I29" s="12">
        <f t="shared" si="6"/>
        <v>0</v>
      </c>
      <c r="J29" s="12"/>
      <c r="N29" s="72"/>
      <c r="O29" s="72"/>
      <c r="P29" s="72"/>
      <c r="Q29" s="72"/>
      <c r="R29" s="72"/>
    </row>
    <row r="30" spans="1:18" ht="75" x14ac:dyDescent="0.2">
      <c r="A30" s="87" t="s">
        <v>36</v>
      </c>
      <c r="B30" s="17">
        <v>55970.7</v>
      </c>
      <c r="C30" s="49">
        <v>55970.7</v>
      </c>
      <c r="D30" s="124"/>
      <c r="E30" s="45"/>
      <c r="F30" s="15">
        <f>D30+E30</f>
        <v>0</v>
      </c>
      <c r="G30" s="15">
        <f>C30+F30</f>
        <v>55970.7</v>
      </c>
      <c r="H30" s="15"/>
      <c r="I30" s="15"/>
      <c r="J30" s="15"/>
    </row>
    <row r="31" spans="1:18" s="5" customFormat="1" ht="45" x14ac:dyDescent="0.2">
      <c r="A31" s="93" t="s">
        <v>48</v>
      </c>
      <c r="B31" s="14">
        <v>2382.8000000000002</v>
      </c>
      <c r="C31" s="28">
        <v>2382.8000000000002</v>
      </c>
      <c r="D31" s="28"/>
      <c r="E31" s="44"/>
      <c r="F31" s="15">
        <f t="shared" ref="F31:F36" si="7">D31+E31</f>
        <v>0</v>
      </c>
      <c r="G31" s="15">
        <f t="shared" ref="G31:G36" si="8">C31+F31</f>
        <v>2382.8000000000002</v>
      </c>
      <c r="H31" s="15"/>
      <c r="I31" s="15"/>
      <c r="J31" s="22"/>
      <c r="N31" s="74"/>
      <c r="O31" s="74"/>
      <c r="P31" s="74"/>
      <c r="Q31" s="74"/>
      <c r="R31" s="74"/>
    </row>
    <row r="32" spans="1:18" s="5" customFormat="1" ht="15" x14ac:dyDescent="0.2">
      <c r="A32" s="95" t="s">
        <v>49</v>
      </c>
      <c r="B32" s="14"/>
      <c r="C32" s="28"/>
      <c r="D32" s="28"/>
      <c r="E32" s="44"/>
      <c r="F32" s="15">
        <f t="shared" si="7"/>
        <v>0</v>
      </c>
      <c r="G32" s="15">
        <f t="shared" si="8"/>
        <v>0</v>
      </c>
      <c r="H32" s="15"/>
      <c r="I32" s="15"/>
      <c r="J32" s="22"/>
      <c r="N32" s="74"/>
      <c r="O32" s="74"/>
      <c r="P32" s="74"/>
      <c r="Q32" s="74"/>
      <c r="R32" s="74"/>
    </row>
    <row r="33" spans="1:20" ht="45" x14ac:dyDescent="0.2">
      <c r="A33" s="87" t="s">
        <v>35</v>
      </c>
      <c r="B33" s="15">
        <v>117158</v>
      </c>
      <c r="C33" s="28">
        <v>117158</v>
      </c>
      <c r="D33" s="30"/>
      <c r="E33" s="16"/>
      <c r="F33" s="15">
        <f t="shared" si="7"/>
        <v>0</v>
      </c>
      <c r="G33" s="15">
        <f t="shared" si="8"/>
        <v>117158</v>
      </c>
      <c r="H33" s="15"/>
      <c r="I33" s="15"/>
      <c r="J33" s="36"/>
    </row>
    <row r="34" spans="1:20" ht="15" x14ac:dyDescent="0.2">
      <c r="A34" s="87" t="s">
        <v>11</v>
      </c>
      <c r="B34" s="15"/>
      <c r="C34" s="28">
        <v>6093.8</v>
      </c>
      <c r="D34" s="30"/>
      <c r="E34" s="16"/>
      <c r="F34" s="15">
        <f t="shared" si="7"/>
        <v>0</v>
      </c>
      <c r="G34" s="15">
        <f t="shared" si="8"/>
        <v>6093.8</v>
      </c>
      <c r="H34" s="15"/>
      <c r="I34" s="15"/>
      <c r="J34" s="36"/>
      <c r="T34" s="55"/>
    </row>
    <row r="35" spans="1:20" ht="45" x14ac:dyDescent="0.2">
      <c r="A35" s="87" t="s">
        <v>51</v>
      </c>
      <c r="B35" s="15"/>
      <c r="C35" s="28"/>
      <c r="D35" s="30"/>
      <c r="E35" s="16"/>
      <c r="F35" s="15">
        <f t="shared" si="7"/>
        <v>0</v>
      </c>
      <c r="G35" s="15">
        <f t="shared" si="8"/>
        <v>0</v>
      </c>
      <c r="H35" s="15"/>
      <c r="I35" s="15"/>
      <c r="J35" s="36"/>
      <c r="T35" s="55"/>
    </row>
    <row r="36" spans="1:20" ht="15" x14ac:dyDescent="0.2">
      <c r="A36" s="93" t="s">
        <v>50</v>
      </c>
      <c r="B36" s="15"/>
      <c r="C36" s="28"/>
      <c r="D36" s="30"/>
      <c r="E36" s="16"/>
      <c r="F36" s="15">
        <f t="shared" si="7"/>
        <v>0</v>
      </c>
      <c r="G36" s="15">
        <f t="shared" si="8"/>
        <v>0</v>
      </c>
      <c r="H36" s="15"/>
      <c r="I36" s="15"/>
      <c r="J36" s="36"/>
      <c r="T36" s="55"/>
    </row>
    <row r="37" spans="1:20" ht="14.25" x14ac:dyDescent="0.2">
      <c r="A37" s="145" t="s">
        <v>13</v>
      </c>
      <c r="B37" s="145"/>
      <c r="C37" s="145"/>
      <c r="D37" s="145"/>
      <c r="E37" s="145"/>
      <c r="F37" s="145"/>
      <c r="G37" s="145"/>
      <c r="H37" s="125"/>
      <c r="I37" s="125"/>
      <c r="J37" s="125"/>
    </row>
    <row r="38" spans="1:20" s="1" customFormat="1" ht="33.75" customHeight="1" x14ac:dyDescent="0.2">
      <c r="A38" s="18" t="s">
        <v>14</v>
      </c>
      <c r="B38" s="10">
        <f>B42+B46</f>
        <v>158145.19999999998</v>
      </c>
      <c r="C38" s="10">
        <f>C42+C46</f>
        <v>164239</v>
      </c>
      <c r="D38" s="10">
        <f t="shared" ref="D38:I38" si="9">D42+D46</f>
        <v>0</v>
      </c>
      <c r="E38" s="10">
        <f t="shared" si="9"/>
        <v>0</v>
      </c>
      <c r="F38" s="10">
        <f t="shared" si="9"/>
        <v>0</v>
      </c>
      <c r="G38" s="10">
        <f t="shared" si="9"/>
        <v>164239</v>
      </c>
      <c r="H38" s="10">
        <f t="shared" si="9"/>
        <v>0</v>
      </c>
      <c r="I38" s="10">
        <f t="shared" si="9"/>
        <v>0</v>
      </c>
      <c r="J38" s="10"/>
      <c r="N38" s="72"/>
      <c r="O38" s="72"/>
      <c r="P38" s="72"/>
      <c r="Q38" s="72"/>
      <c r="R38" s="72"/>
    </row>
    <row r="39" spans="1:20" s="110" customFormat="1" ht="33.75" customHeight="1" x14ac:dyDescent="0.2">
      <c r="A39" s="108" t="s">
        <v>93</v>
      </c>
      <c r="B39" s="109"/>
      <c r="C39" s="109"/>
      <c r="D39" s="109"/>
      <c r="E39" s="109"/>
      <c r="F39" s="109"/>
      <c r="G39" s="109"/>
      <c r="H39" s="109"/>
      <c r="I39" s="109"/>
      <c r="J39" s="109"/>
      <c r="N39" s="111"/>
      <c r="O39" s="111"/>
      <c r="P39" s="111"/>
      <c r="Q39" s="111"/>
      <c r="R39" s="111"/>
    </row>
    <row r="40" spans="1:20" s="110" customFormat="1" ht="33.75" customHeight="1" x14ac:dyDescent="0.2">
      <c r="A40" s="108" t="s">
        <v>94</v>
      </c>
      <c r="B40" s="109">
        <v>24116.2</v>
      </c>
      <c r="C40" s="109">
        <v>24116.2</v>
      </c>
      <c r="D40" s="109"/>
      <c r="E40" s="109"/>
      <c r="F40" s="109">
        <f t="shared" ref="F40:F41" si="10">D40+E40</f>
        <v>0</v>
      </c>
      <c r="G40" s="109">
        <f t="shared" ref="G40:G41" si="11">C40+F40</f>
        <v>24116.2</v>
      </c>
      <c r="H40" s="109"/>
      <c r="I40" s="109"/>
      <c r="J40" s="109"/>
      <c r="N40" s="111"/>
      <c r="O40" s="111"/>
      <c r="P40" s="111"/>
      <c r="Q40" s="111"/>
      <c r="R40" s="111"/>
    </row>
    <row r="41" spans="1:20" s="110" customFormat="1" ht="88.5" customHeight="1" x14ac:dyDescent="0.2">
      <c r="A41" s="108" t="s">
        <v>95</v>
      </c>
      <c r="B41" s="109">
        <f>B38-B40</f>
        <v>134028.99999999997</v>
      </c>
      <c r="C41" s="109">
        <f>C38-C40</f>
        <v>140122.79999999999</v>
      </c>
      <c r="D41" s="109"/>
      <c r="E41" s="109"/>
      <c r="F41" s="109">
        <f t="shared" si="10"/>
        <v>0</v>
      </c>
      <c r="G41" s="109">
        <f t="shared" si="11"/>
        <v>140122.79999999999</v>
      </c>
      <c r="H41" s="109"/>
      <c r="I41" s="109"/>
      <c r="J41" s="109"/>
      <c r="N41" s="111"/>
      <c r="O41" s="111"/>
      <c r="P41" s="111"/>
      <c r="Q41" s="111"/>
      <c r="R41" s="111"/>
    </row>
    <row r="42" spans="1:20" s="5" customFormat="1" ht="150" x14ac:dyDescent="0.2">
      <c r="A42" s="89" t="s">
        <v>53</v>
      </c>
      <c r="B42" s="14">
        <f>B43+B44+B45</f>
        <v>153309.09999999998</v>
      </c>
      <c r="C42" s="14">
        <f t="shared" ref="C42:E42" si="12">C43+C44+C45</f>
        <v>159402.9</v>
      </c>
      <c r="D42" s="14">
        <f t="shared" si="12"/>
        <v>0</v>
      </c>
      <c r="E42" s="14">
        <f t="shared" si="12"/>
        <v>0</v>
      </c>
      <c r="F42" s="14">
        <f>D42+E42</f>
        <v>0</v>
      </c>
      <c r="G42" s="15">
        <f>C42+F42</f>
        <v>159402.9</v>
      </c>
      <c r="H42" s="15">
        <f t="shared" ref="H42" si="13">H43+H44+H45</f>
        <v>0</v>
      </c>
      <c r="I42" s="15"/>
      <c r="J42" s="22"/>
      <c r="K42" s="160"/>
      <c r="L42" s="160"/>
      <c r="N42" s="74">
        <v>1506150.1</v>
      </c>
      <c r="O42" s="74">
        <v>847999.19999999984</v>
      </c>
      <c r="P42" s="74">
        <v>3204422.2000000007</v>
      </c>
      <c r="Q42" s="74"/>
      <c r="R42" s="74"/>
      <c r="S42" s="74" t="e">
        <f>C42-#REF!</f>
        <v>#REF!</v>
      </c>
    </row>
    <row r="43" spans="1:20" s="5" customFormat="1" ht="45" x14ac:dyDescent="0.2">
      <c r="A43" s="89" t="s">
        <v>54</v>
      </c>
      <c r="B43" s="14">
        <v>13502.8</v>
      </c>
      <c r="C43" s="28">
        <v>13502.8</v>
      </c>
      <c r="D43" s="28"/>
      <c r="E43" s="28"/>
      <c r="F43" s="14">
        <f t="shared" ref="F43:F46" si="14">D43+E43</f>
        <v>0</v>
      </c>
      <c r="G43" s="15">
        <f>C43+F43</f>
        <v>13502.8</v>
      </c>
      <c r="H43" s="15"/>
      <c r="I43" s="15"/>
      <c r="J43" s="162"/>
      <c r="N43" s="74"/>
      <c r="O43" s="74"/>
      <c r="P43" s="74"/>
      <c r="Q43" s="74"/>
      <c r="R43" s="74"/>
    </row>
    <row r="44" spans="1:20" s="5" customFormat="1" ht="30" x14ac:dyDescent="0.2">
      <c r="A44" s="89" t="s">
        <v>55</v>
      </c>
      <c r="B44" s="14">
        <v>8010</v>
      </c>
      <c r="C44" s="28">
        <v>8010</v>
      </c>
      <c r="D44" s="28"/>
      <c r="E44" s="28"/>
      <c r="F44" s="14">
        <f t="shared" si="14"/>
        <v>0</v>
      </c>
      <c r="G44" s="15">
        <f t="shared" ref="G44:G46" si="15">C44+F44</f>
        <v>8010</v>
      </c>
      <c r="H44" s="15"/>
      <c r="I44" s="15"/>
      <c r="J44" s="162"/>
      <c r="N44" s="74"/>
      <c r="O44" s="74"/>
      <c r="P44" s="74"/>
      <c r="Q44" s="74"/>
      <c r="R44" s="74"/>
    </row>
    <row r="45" spans="1:20" s="5" customFormat="1" ht="90" x14ac:dyDescent="0.2">
      <c r="A45" s="89" t="s">
        <v>56</v>
      </c>
      <c r="B45" s="14">
        <v>131796.29999999999</v>
      </c>
      <c r="C45" s="28">
        <v>137890.1</v>
      </c>
      <c r="D45" s="28"/>
      <c r="E45" s="28"/>
      <c r="F45" s="14">
        <f t="shared" si="14"/>
        <v>0</v>
      </c>
      <c r="G45" s="15">
        <f t="shared" si="15"/>
        <v>137890.1</v>
      </c>
      <c r="H45" s="15"/>
      <c r="I45" s="15"/>
      <c r="J45" s="162"/>
      <c r="N45" s="74"/>
      <c r="O45" s="74"/>
      <c r="P45" s="74"/>
      <c r="Q45" s="74"/>
      <c r="R45" s="74"/>
    </row>
    <row r="46" spans="1:20" s="5" customFormat="1" ht="30" x14ac:dyDescent="0.2">
      <c r="A46" s="89" t="s">
        <v>57</v>
      </c>
      <c r="B46" s="14">
        <v>4836.1000000000004</v>
      </c>
      <c r="C46" s="28">
        <v>4836.1000000000004</v>
      </c>
      <c r="D46" s="28"/>
      <c r="E46" s="28"/>
      <c r="F46" s="14">
        <f t="shared" si="14"/>
        <v>0</v>
      </c>
      <c r="G46" s="15">
        <f t="shared" si="15"/>
        <v>4836.1000000000004</v>
      </c>
      <c r="H46" s="101"/>
      <c r="I46" s="101"/>
      <c r="J46" s="84"/>
      <c r="N46" s="74"/>
      <c r="O46" s="74"/>
      <c r="P46" s="74"/>
      <c r="Q46" s="74"/>
      <c r="R46" s="74"/>
    </row>
    <row r="47" spans="1:20" s="1" customFormat="1" ht="15" x14ac:dyDescent="0.2">
      <c r="A47" s="18" t="s">
        <v>15</v>
      </c>
      <c r="B47" s="10">
        <f>B51+B52+B59</f>
        <v>44493.5</v>
      </c>
      <c r="C47" s="10">
        <f t="shared" ref="C47:F47" si="16">C51+C52+C59</f>
        <v>45057.9</v>
      </c>
      <c r="D47" s="10">
        <f t="shared" si="16"/>
        <v>0</v>
      </c>
      <c r="E47" s="10">
        <f t="shared" si="16"/>
        <v>0</v>
      </c>
      <c r="F47" s="10">
        <f t="shared" si="16"/>
        <v>0</v>
      </c>
      <c r="G47" s="10">
        <f>G51+G52+G59</f>
        <v>45057.9</v>
      </c>
      <c r="H47" s="10">
        <f>H51+H52+H59</f>
        <v>0</v>
      </c>
      <c r="I47" s="10">
        <f>I51+I52+I59</f>
        <v>0</v>
      </c>
      <c r="J47" s="10"/>
      <c r="N47" s="72"/>
      <c r="O47" s="72"/>
      <c r="P47" s="72"/>
      <c r="Q47" s="72"/>
      <c r="R47" s="72"/>
    </row>
    <row r="48" spans="1:20" s="110" customFormat="1" ht="15" x14ac:dyDescent="0.2">
      <c r="A48" s="108" t="s">
        <v>93</v>
      </c>
      <c r="B48" s="109"/>
      <c r="C48" s="109"/>
      <c r="D48" s="109"/>
      <c r="E48" s="109"/>
      <c r="F48" s="109"/>
      <c r="G48" s="109"/>
      <c r="H48" s="109"/>
      <c r="I48" s="109"/>
      <c r="J48" s="109"/>
      <c r="N48" s="111"/>
      <c r="O48" s="111"/>
      <c r="P48" s="111"/>
      <c r="Q48" s="111"/>
      <c r="R48" s="111"/>
    </row>
    <row r="49" spans="1:18" s="110" customFormat="1" ht="30" x14ac:dyDescent="0.2">
      <c r="A49" s="108" t="s">
        <v>94</v>
      </c>
      <c r="B49" s="109">
        <f>B51+B54+B61</f>
        <v>7710</v>
      </c>
      <c r="C49" s="109">
        <f t="shared" ref="C49:F49" si="17">C51+C54+C61</f>
        <v>7710</v>
      </c>
      <c r="D49" s="109">
        <f t="shared" si="17"/>
        <v>0</v>
      </c>
      <c r="E49" s="109">
        <f t="shared" si="17"/>
        <v>0</v>
      </c>
      <c r="F49" s="109">
        <f t="shared" si="17"/>
        <v>0</v>
      </c>
      <c r="G49" s="109">
        <f t="shared" ref="G49:G50" si="18">C49+F49</f>
        <v>7710</v>
      </c>
      <c r="H49" s="109"/>
      <c r="I49" s="109"/>
      <c r="J49" s="109"/>
      <c r="N49" s="111"/>
      <c r="O49" s="111"/>
      <c r="P49" s="111"/>
      <c r="Q49" s="111"/>
      <c r="R49" s="111"/>
    </row>
    <row r="50" spans="1:18" s="110" customFormat="1" ht="90" x14ac:dyDescent="0.2">
      <c r="A50" s="108" t="s">
        <v>95</v>
      </c>
      <c r="B50" s="109">
        <f>B55+B62</f>
        <v>36783.5</v>
      </c>
      <c r="C50" s="109">
        <f>C55+C62</f>
        <v>37347.9</v>
      </c>
      <c r="D50" s="109">
        <f t="shared" ref="D50:F50" si="19">D55+D62</f>
        <v>0</v>
      </c>
      <c r="E50" s="109">
        <f t="shared" si="19"/>
        <v>0</v>
      </c>
      <c r="F50" s="109">
        <f t="shared" si="19"/>
        <v>0</v>
      </c>
      <c r="G50" s="109">
        <f t="shared" si="18"/>
        <v>37347.9</v>
      </c>
      <c r="H50" s="109"/>
      <c r="I50" s="109"/>
      <c r="J50" s="109"/>
      <c r="N50" s="111"/>
      <c r="O50" s="111"/>
      <c r="P50" s="111"/>
      <c r="Q50" s="111"/>
      <c r="R50" s="111"/>
    </row>
    <row r="51" spans="1:18" s="7" customFormat="1" ht="36" customHeight="1" x14ac:dyDescent="0.2">
      <c r="A51" s="20" t="s">
        <v>58</v>
      </c>
      <c r="B51" s="21">
        <v>40</v>
      </c>
      <c r="C51" s="49">
        <v>40</v>
      </c>
      <c r="D51" s="49"/>
      <c r="E51" s="49"/>
      <c r="F51" s="14">
        <f>D51+E51</f>
        <v>0</v>
      </c>
      <c r="G51" s="15">
        <f>C51+F51</f>
        <v>40</v>
      </c>
      <c r="H51" s="15"/>
      <c r="I51" s="15"/>
      <c r="J51" s="37"/>
      <c r="N51" s="75"/>
      <c r="O51" s="75"/>
      <c r="P51" s="75"/>
      <c r="Q51" s="75"/>
      <c r="R51" s="75"/>
    </row>
    <row r="52" spans="1:18" s="2" customFormat="1" ht="30" x14ac:dyDescent="0.2">
      <c r="A52" s="23" t="s">
        <v>16</v>
      </c>
      <c r="B52" s="12">
        <f>B56+B57+B58</f>
        <v>11475.5</v>
      </c>
      <c r="C52" s="12">
        <f t="shared" ref="C52:I52" si="20">C56+C57+C58</f>
        <v>11475.5</v>
      </c>
      <c r="D52" s="12">
        <f t="shared" si="20"/>
        <v>0</v>
      </c>
      <c r="E52" s="12">
        <f t="shared" si="20"/>
        <v>0</v>
      </c>
      <c r="F52" s="12">
        <f t="shared" si="20"/>
        <v>0</v>
      </c>
      <c r="G52" s="12">
        <f t="shared" si="20"/>
        <v>11475.5</v>
      </c>
      <c r="H52" s="12"/>
      <c r="I52" s="12">
        <f t="shared" si="20"/>
        <v>0</v>
      </c>
      <c r="J52" s="12"/>
      <c r="N52" s="76"/>
      <c r="O52" s="76"/>
      <c r="P52" s="76"/>
      <c r="Q52" s="76"/>
      <c r="R52" s="76"/>
    </row>
    <row r="53" spans="1:18" s="114" customFormat="1" ht="15" x14ac:dyDescent="0.2">
      <c r="A53" s="112" t="s">
        <v>93</v>
      </c>
      <c r="B53" s="113"/>
      <c r="C53" s="113"/>
      <c r="D53" s="113"/>
      <c r="E53" s="113"/>
      <c r="F53" s="113"/>
      <c r="G53" s="113"/>
      <c r="H53" s="113"/>
      <c r="I53" s="113"/>
      <c r="J53" s="113"/>
      <c r="N53" s="115"/>
      <c r="O53" s="115"/>
      <c r="P53" s="115"/>
      <c r="Q53" s="115"/>
      <c r="R53" s="115"/>
    </row>
    <row r="54" spans="1:18" s="114" customFormat="1" ht="30" x14ac:dyDescent="0.2">
      <c r="A54" s="112" t="s">
        <v>94</v>
      </c>
      <c r="B54" s="113">
        <v>1950</v>
      </c>
      <c r="C54" s="113">
        <v>1950</v>
      </c>
      <c r="D54" s="113"/>
      <c r="E54" s="113"/>
      <c r="F54" s="113">
        <f t="shared" ref="F54:F55" si="21">D54+E54</f>
        <v>0</v>
      </c>
      <c r="G54" s="113">
        <f t="shared" ref="G54:G57" si="22">C54+F54</f>
        <v>1950</v>
      </c>
      <c r="H54" s="113"/>
      <c r="I54" s="113"/>
      <c r="J54" s="113"/>
      <c r="N54" s="115"/>
      <c r="O54" s="115"/>
      <c r="P54" s="115"/>
      <c r="Q54" s="115"/>
      <c r="R54" s="115"/>
    </row>
    <row r="55" spans="1:18" s="114" customFormat="1" ht="90" x14ac:dyDescent="0.2">
      <c r="A55" s="112" t="s">
        <v>95</v>
      </c>
      <c r="B55" s="113">
        <f>B52-B54</f>
        <v>9525.5</v>
      </c>
      <c r="C55" s="113">
        <f>C52-C54</f>
        <v>9525.5</v>
      </c>
      <c r="D55" s="113"/>
      <c r="E55" s="113"/>
      <c r="F55" s="113">
        <f t="shared" si="21"/>
        <v>0</v>
      </c>
      <c r="G55" s="113">
        <f t="shared" si="22"/>
        <v>9525.5</v>
      </c>
      <c r="H55" s="113"/>
      <c r="I55" s="113"/>
      <c r="J55" s="113"/>
      <c r="N55" s="115"/>
      <c r="O55" s="115"/>
      <c r="P55" s="115"/>
      <c r="Q55" s="115"/>
      <c r="R55" s="115"/>
    </row>
    <row r="56" spans="1:18" s="5" customFormat="1" ht="30" x14ac:dyDescent="0.2">
      <c r="A56" s="19" t="s">
        <v>59</v>
      </c>
      <c r="B56" s="14">
        <v>188.8</v>
      </c>
      <c r="C56" s="28">
        <v>188.8</v>
      </c>
      <c r="D56" s="44"/>
      <c r="E56" s="28"/>
      <c r="F56" s="14">
        <f>D56+E56</f>
        <v>0</v>
      </c>
      <c r="G56" s="15">
        <f t="shared" si="22"/>
        <v>188.8</v>
      </c>
      <c r="H56" s="15"/>
      <c r="I56" s="15"/>
      <c r="J56" s="22"/>
      <c r="K56" s="161"/>
      <c r="L56" s="161"/>
      <c r="N56" s="74"/>
      <c r="O56" s="74"/>
      <c r="P56" s="74"/>
      <c r="Q56" s="74"/>
      <c r="R56" s="74"/>
    </row>
    <row r="57" spans="1:18" s="5" customFormat="1" ht="135" x14ac:dyDescent="0.2">
      <c r="A57" s="89" t="s">
        <v>91</v>
      </c>
      <c r="B57" s="14">
        <v>11286.7</v>
      </c>
      <c r="C57" s="28">
        <v>11286.7</v>
      </c>
      <c r="D57" s="28"/>
      <c r="E57" s="28"/>
      <c r="F57" s="14">
        <f>D57+E57</f>
        <v>0</v>
      </c>
      <c r="G57" s="15">
        <f t="shared" si="22"/>
        <v>11286.7</v>
      </c>
      <c r="H57" s="15"/>
      <c r="I57" s="15"/>
      <c r="J57" s="41"/>
      <c r="N57" s="74"/>
      <c r="O57" s="74"/>
      <c r="P57" s="74"/>
      <c r="Q57" s="74"/>
      <c r="R57" s="74"/>
    </row>
    <row r="58" spans="1:18" s="5" customFormat="1" ht="45" x14ac:dyDescent="0.2">
      <c r="A58" s="19" t="s">
        <v>60</v>
      </c>
      <c r="B58" s="14"/>
      <c r="C58" s="28"/>
      <c r="D58" s="44"/>
      <c r="E58" s="44"/>
      <c r="F58" s="14">
        <f>D58+E58</f>
        <v>0</v>
      </c>
      <c r="G58" s="15">
        <f>C58+F58</f>
        <v>0</v>
      </c>
      <c r="H58" s="15"/>
      <c r="I58" s="15"/>
      <c r="J58" s="14"/>
      <c r="N58" s="74"/>
      <c r="O58" s="74"/>
      <c r="P58" s="74"/>
      <c r="Q58" s="74"/>
      <c r="R58" s="74"/>
    </row>
    <row r="59" spans="1:18" s="2" customFormat="1" ht="15" x14ac:dyDescent="0.2">
      <c r="A59" s="23" t="s">
        <v>17</v>
      </c>
      <c r="B59" s="12">
        <f>B63+B64+B65+B66+B67</f>
        <v>32978</v>
      </c>
      <c r="C59" s="12">
        <f t="shared" ref="C59:I59" si="23">C63+C64+C65+C66+C67</f>
        <v>33542.400000000001</v>
      </c>
      <c r="D59" s="12">
        <f t="shared" si="23"/>
        <v>0</v>
      </c>
      <c r="E59" s="12">
        <f t="shared" si="23"/>
        <v>0</v>
      </c>
      <c r="F59" s="12">
        <f t="shared" si="23"/>
        <v>0</v>
      </c>
      <c r="G59" s="12">
        <f t="shared" si="23"/>
        <v>33542.400000000001</v>
      </c>
      <c r="H59" s="12">
        <f t="shared" si="23"/>
        <v>0</v>
      </c>
      <c r="I59" s="12">
        <f t="shared" si="23"/>
        <v>0</v>
      </c>
      <c r="J59" s="12"/>
      <c r="N59" s="76"/>
      <c r="O59" s="76"/>
      <c r="P59" s="76"/>
      <c r="Q59" s="76"/>
      <c r="R59" s="76"/>
    </row>
    <row r="60" spans="1:18" s="114" customFormat="1" ht="15" x14ac:dyDescent="0.2">
      <c r="A60" s="112" t="s">
        <v>93</v>
      </c>
      <c r="B60" s="113"/>
      <c r="C60" s="113"/>
      <c r="D60" s="113"/>
      <c r="E60" s="113"/>
      <c r="F60" s="113"/>
      <c r="G60" s="113"/>
      <c r="H60" s="113"/>
      <c r="I60" s="113"/>
      <c r="J60" s="113"/>
      <c r="N60" s="115"/>
      <c r="O60" s="115"/>
      <c r="P60" s="115"/>
      <c r="Q60" s="115"/>
      <c r="R60" s="115"/>
    </row>
    <row r="61" spans="1:18" s="114" customFormat="1" ht="30" x14ac:dyDescent="0.2">
      <c r="A61" s="112" t="s">
        <v>94</v>
      </c>
      <c r="B61" s="113">
        <v>5720</v>
      </c>
      <c r="C61" s="113">
        <v>5720</v>
      </c>
      <c r="D61" s="113"/>
      <c r="E61" s="113"/>
      <c r="F61" s="113">
        <f t="shared" ref="F61:F62" si="24">D61+E61</f>
        <v>0</v>
      </c>
      <c r="G61" s="113"/>
      <c r="H61" s="113"/>
      <c r="I61" s="113"/>
      <c r="J61" s="113"/>
      <c r="N61" s="115"/>
      <c r="O61" s="115"/>
      <c r="P61" s="115"/>
      <c r="Q61" s="115"/>
      <c r="R61" s="115"/>
    </row>
    <row r="62" spans="1:18" s="114" customFormat="1" ht="90" x14ac:dyDescent="0.2">
      <c r="A62" s="112" t="s">
        <v>95</v>
      </c>
      <c r="B62" s="113">
        <f>B59-B61</f>
        <v>27258</v>
      </c>
      <c r="C62" s="113">
        <f>C59-C61</f>
        <v>27822.400000000001</v>
      </c>
      <c r="D62" s="113"/>
      <c r="E62" s="113"/>
      <c r="F62" s="113">
        <f t="shared" si="24"/>
        <v>0</v>
      </c>
      <c r="G62" s="113"/>
      <c r="H62" s="113"/>
      <c r="I62" s="113"/>
      <c r="J62" s="113"/>
      <c r="N62" s="115"/>
      <c r="O62" s="115"/>
      <c r="P62" s="115"/>
      <c r="Q62" s="115"/>
      <c r="R62" s="115"/>
    </row>
    <row r="63" spans="1:18" s="5" customFormat="1" ht="165" x14ac:dyDescent="0.2">
      <c r="A63" s="89" t="s">
        <v>61</v>
      </c>
      <c r="B63" s="14">
        <v>31453.1</v>
      </c>
      <c r="C63" s="28">
        <v>32017.5</v>
      </c>
      <c r="D63" s="28"/>
      <c r="E63" s="28"/>
      <c r="F63" s="14">
        <f>D63+E63</f>
        <v>0</v>
      </c>
      <c r="G63" s="15">
        <f t="shared" ref="G63:G66" si="25">C63+F63</f>
        <v>32017.5</v>
      </c>
      <c r="H63" s="15"/>
      <c r="I63" s="15"/>
      <c r="J63" s="61"/>
      <c r="N63" s="74"/>
      <c r="O63" s="74"/>
      <c r="P63" s="74"/>
      <c r="Q63" s="74"/>
      <c r="R63" s="74"/>
    </row>
    <row r="64" spans="1:18" s="5" customFormat="1" ht="77.25" customHeight="1" x14ac:dyDescent="0.2">
      <c r="A64" s="19" t="s">
        <v>62</v>
      </c>
      <c r="B64" s="14">
        <v>1000</v>
      </c>
      <c r="C64" s="28">
        <v>1000</v>
      </c>
      <c r="D64" s="28"/>
      <c r="E64" s="28"/>
      <c r="F64" s="14">
        <f>D64+E64</f>
        <v>0</v>
      </c>
      <c r="G64" s="15">
        <f t="shared" si="25"/>
        <v>1000</v>
      </c>
      <c r="H64" s="15"/>
      <c r="I64" s="15"/>
      <c r="J64" s="37"/>
      <c r="N64" s="74"/>
      <c r="O64" s="74"/>
      <c r="P64" s="74"/>
      <c r="Q64" s="74"/>
      <c r="R64" s="74"/>
    </row>
    <row r="65" spans="1:18" s="5" customFormat="1" ht="93" customHeight="1" x14ac:dyDescent="0.2">
      <c r="A65" s="19" t="s">
        <v>66</v>
      </c>
      <c r="B65" s="14"/>
      <c r="C65" s="28"/>
      <c r="D65" s="28"/>
      <c r="E65" s="28"/>
      <c r="F65" s="14">
        <f>D65+E65</f>
        <v>0</v>
      </c>
      <c r="G65" s="15">
        <f t="shared" si="25"/>
        <v>0</v>
      </c>
      <c r="H65" s="15"/>
      <c r="I65" s="15"/>
      <c r="J65" s="41"/>
      <c r="N65" s="74"/>
      <c r="O65" s="74"/>
      <c r="P65" s="74"/>
      <c r="Q65" s="74"/>
      <c r="R65" s="74"/>
    </row>
    <row r="66" spans="1:18" s="5" customFormat="1" ht="30" x14ac:dyDescent="0.2">
      <c r="A66" s="19" t="s">
        <v>67</v>
      </c>
      <c r="B66" s="14"/>
      <c r="C66" s="28"/>
      <c r="D66" s="28"/>
      <c r="E66" s="28"/>
      <c r="F66" s="14">
        <f>D66+E66</f>
        <v>0</v>
      </c>
      <c r="G66" s="15">
        <f t="shared" si="25"/>
        <v>0</v>
      </c>
      <c r="H66" s="15"/>
      <c r="I66" s="15"/>
      <c r="J66" s="61"/>
      <c r="N66" s="74"/>
      <c r="O66" s="74"/>
      <c r="P66" s="74"/>
      <c r="Q66" s="74"/>
      <c r="R66" s="74"/>
    </row>
    <row r="67" spans="1:18" s="5" customFormat="1" ht="45" x14ac:dyDescent="0.2">
      <c r="A67" s="19" t="s">
        <v>63</v>
      </c>
      <c r="B67" s="14">
        <v>524.9</v>
      </c>
      <c r="C67" s="28">
        <v>524.9</v>
      </c>
      <c r="D67" s="28"/>
      <c r="E67" s="28"/>
      <c r="F67" s="14">
        <f>D67+E67</f>
        <v>0</v>
      </c>
      <c r="G67" s="15">
        <f>C67+F67</f>
        <v>524.9</v>
      </c>
      <c r="H67" s="15"/>
      <c r="I67" s="15"/>
      <c r="J67" s="22"/>
      <c r="N67" s="74"/>
      <c r="O67" s="74"/>
      <c r="P67" s="74"/>
      <c r="Q67" s="74"/>
      <c r="R67" s="74"/>
    </row>
    <row r="68" spans="1:18" s="3" customFormat="1" ht="15" x14ac:dyDescent="0.2">
      <c r="A68" s="18" t="s">
        <v>18</v>
      </c>
      <c r="B68" s="10">
        <f>B72+B73+B74+B76+B79+B75+B77+B78</f>
        <v>7079</v>
      </c>
      <c r="C68" s="10">
        <f t="shared" ref="C68:I68" si="26">C72+C73+C74+C76+C79+C75+C77+C78</f>
        <v>6908</v>
      </c>
      <c r="D68" s="10">
        <f t="shared" si="26"/>
        <v>0</v>
      </c>
      <c r="E68" s="10">
        <f t="shared" si="26"/>
        <v>0</v>
      </c>
      <c r="F68" s="10">
        <f t="shared" si="26"/>
        <v>0</v>
      </c>
      <c r="G68" s="10">
        <f>G72+G73+G74+G76+G79+G75+G77+G78</f>
        <v>6908</v>
      </c>
      <c r="H68" s="10">
        <f t="shared" si="26"/>
        <v>0</v>
      </c>
      <c r="I68" s="10">
        <f t="shared" si="26"/>
        <v>0</v>
      </c>
      <c r="J68" s="10"/>
      <c r="N68" s="77"/>
      <c r="O68" s="77"/>
      <c r="P68" s="77"/>
      <c r="Q68" s="77"/>
      <c r="R68" s="77"/>
    </row>
    <row r="69" spans="1:18" s="116" customFormat="1" ht="15" x14ac:dyDescent="0.2">
      <c r="A69" s="108" t="s">
        <v>93</v>
      </c>
      <c r="B69" s="109"/>
      <c r="C69" s="109"/>
      <c r="D69" s="109"/>
      <c r="E69" s="109"/>
      <c r="F69" s="109"/>
      <c r="G69" s="109"/>
      <c r="H69" s="109"/>
      <c r="I69" s="109"/>
      <c r="J69" s="109"/>
      <c r="N69" s="117"/>
      <c r="O69" s="117"/>
      <c r="P69" s="117"/>
      <c r="Q69" s="117"/>
      <c r="R69" s="117"/>
    </row>
    <row r="70" spans="1:18" s="116" customFormat="1" ht="30" x14ac:dyDescent="0.2">
      <c r="A70" s="108" t="s">
        <v>94</v>
      </c>
      <c r="B70" s="109">
        <v>2380</v>
      </c>
      <c r="C70" s="109">
        <v>2380</v>
      </c>
      <c r="D70" s="109"/>
      <c r="E70" s="109"/>
      <c r="F70" s="109">
        <f>D70+E70</f>
        <v>0</v>
      </c>
      <c r="G70" s="109">
        <f>C70+F70</f>
        <v>2380</v>
      </c>
      <c r="H70" s="109"/>
      <c r="I70" s="109"/>
      <c r="J70" s="109"/>
      <c r="N70" s="117"/>
      <c r="O70" s="117"/>
      <c r="P70" s="117"/>
      <c r="Q70" s="117"/>
      <c r="R70" s="117"/>
    </row>
    <row r="71" spans="1:18" s="116" customFormat="1" ht="90" x14ac:dyDescent="0.2">
      <c r="A71" s="108" t="s">
        <v>95</v>
      </c>
      <c r="B71" s="109">
        <f>B68-B70</f>
        <v>4699</v>
      </c>
      <c r="C71" s="109">
        <f>C68-C70</f>
        <v>4528</v>
      </c>
      <c r="D71" s="109"/>
      <c r="E71" s="109"/>
      <c r="F71" s="109">
        <f>D71+E71</f>
        <v>0</v>
      </c>
      <c r="G71" s="109">
        <f>C71+F71</f>
        <v>4528</v>
      </c>
      <c r="H71" s="109"/>
      <c r="I71" s="109"/>
      <c r="J71" s="109"/>
      <c r="N71" s="117"/>
      <c r="O71" s="117"/>
      <c r="P71" s="117"/>
      <c r="Q71" s="117"/>
      <c r="R71" s="117"/>
    </row>
    <row r="72" spans="1:18" s="5" customFormat="1" ht="75" x14ac:dyDescent="0.2">
      <c r="A72" s="19" t="s">
        <v>64</v>
      </c>
      <c r="B72" s="14">
        <v>4699</v>
      </c>
      <c r="C72" s="28">
        <v>4699</v>
      </c>
      <c r="D72" s="28"/>
      <c r="E72" s="28"/>
      <c r="F72" s="14">
        <f t="shared" ref="F72:F79" si="27">D72+E72</f>
        <v>0</v>
      </c>
      <c r="G72" s="15">
        <f>C72+F72</f>
        <v>4699</v>
      </c>
      <c r="H72" s="15"/>
      <c r="I72" s="15"/>
      <c r="J72" s="37"/>
      <c r="N72" s="74"/>
      <c r="O72" s="74"/>
      <c r="P72" s="74"/>
      <c r="Q72" s="74"/>
      <c r="R72" s="74"/>
    </row>
    <row r="73" spans="1:18" s="5" customFormat="1" ht="75" x14ac:dyDescent="0.2">
      <c r="A73" s="19" t="s">
        <v>65</v>
      </c>
      <c r="B73" s="14"/>
      <c r="C73" s="28"/>
      <c r="D73" s="44"/>
      <c r="E73" s="44"/>
      <c r="F73" s="14">
        <f t="shared" si="27"/>
        <v>0</v>
      </c>
      <c r="G73" s="15">
        <f t="shared" ref="G73:G79" si="28">C73+F73</f>
        <v>0</v>
      </c>
      <c r="H73" s="15"/>
      <c r="I73" s="15"/>
      <c r="J73" s="22"/>
      <c r="N73" s="74"/>
      <c r="O73" s="74"/>
      <c r="P73" s="74"/>
      <c r="Q73" s="74"/>
      <c r="R73" s="74"/>
    </row>
    <row r="74" spans="1:18" s="5" customFormat="1" ht="30" x14ac:dyDescent="0.2">
      <c r="A74" s="19" t="s">
        <v>68</v>
      </c>
      <c r="B74" s="14"/>
      <c r="C74" s="28"/>
      <c r="D74" s="44"/>
      <c r="E74" s="44"/>
      <c r="F74" s="14">
        <f t="shared" si="27"/>
        <v>0</v>
      </c>
      <c r="G74" s="15">
        <f t="shared" si="28"/>
        <v>0</v>
      </c>
      <c r="H74" s="15"/>
      <c r="I74" s="15"/>
      <c r="J74" s="14"/>
      <c r="N74" s="74"/>
      <c r="O74" s="74"/>
      <c r="P74" s="74"/>
      <c r="Q74" s="74"/>
      <c r="R74" s="74"/>
    </row>
    <row r="75" spans="1:18" s="5" customFormat="1" ht="15" x14ac:dyDescent="0.2">
      <c r="A75" s="19" t="s">
        <v>86</v>
      </c>
      <c r="B75" s="14"/>
      <c r="C75" s="28"/>
      <c r="D75" s="44"/>
      <c r="E75" s="44"/>
      <c r="F75" s="14">
        <f t="shared" si="27"/>
        <v>0</v>
      </c>
      <c r="G75" s="15">
        <f t="shared" si="28"/>
        <v>0</v>
      </c>
      <c r="H75" s="15"/>
      <c r="I75" s="15"/>
      <c r="J75" s="14"/>
      <c r="N75" s="74"/>
      <c r="O75" s="74"/>
      <c r="P75" s="74"/>
      <c r="Q75" s="74"/>
      <c r="R75" s="74"/>
    </row>
    <row r="76" spans="1:18" s="5" customFormat="1" ht="60" x14ac:dyDescent="0.2">
      <c r="A76" s="19" t="s">
        <v>70</v>
      </c>
      <c r="B76" s="15"/>
      <c r="C76" s="28"/>
      <c r="D76" s="44"/>
      <c r="E76" s="44"/>
      <c r="F76" s="15">
        <f t="shared" si="27"/>
        <v>0</v>
      </c>
      <c r="G76" s="15">
        <f t="shared" si="28"/>
        <v>0</v>
      </c>
      <c r="H76" s="15"/>
      <c r="I76" s="15"/>
      <c r="J76" s="14"/>
      <c r="N76" s="74"/>
      <c r="O76" s="74"/>
      <c r="P76" s="74"/>
      <c r="Q76" s="74"/>
      <c r="R76" s="74"/>
    </row>
    <row r="77" spans="1:18" s="5" customFormat="1" ht="30" x14ac:dyDescent="0.2">
      <c r="A77" s="19" t="s">
        <v>69</v>
      </c>
      <c r="B77" s="15">
        <v>2305</v>
      </c>
      <c r="C77" s="28">
        <v>2134</v>
      </c>
      <c r="D77" s="28"/>
      <c r="E77" s="44"/>
      <c r="F77" s="15">
        <f t="shared" si="27"/>
        <v>0</v>
      </c>
      <c r="G77" s="15">
        <f t="shared" si="28"/>
        <v>2134</v>
      </c>
      <c r="H77" s="15"/>
      <c r="I77" s="15"/>
      <c r="J77" s="14"/>
      <c r="N77" s="74"/>
      <c r="O77" s="74"/>
      <c r="P77" s="74"/>
      <c r="Q77" s="74"/>
      <c r="R77" s="74"/>
    </row>
    <row r="78" spans="1:18" s="5" customFormat="1" ht="30" x14ac:dyDescent="0.2">
      <c r="A78" s="19" t="s">
        <v>83</v>
      </c>
      <c r="B78" s="15">
        <v>75</v>
      </c>
      <c r="C78" s="28">
        <v>75</v>
      </c>
      <c r="D78" s="28"/>
      <c r="E78" s="44"/>
      <c r="F78" s="15">
        <f t="shared" si="27"/>
        <v>0</v>
      </c>
      <c r="G78" s="15">
        <f t="shared" si="28"/>
        <v>75</v>
      </c>
      <c r="H78" s="15"/>
      <c r="I78" s="15"/>
      <c r="J78" s="14"/>
      <c r="N78" s="74"/>
      <c r="O78" s="74"/>
      <c r="P78" s="74"/>
      <c r="Q78" s="74"/>
      <c r="R78" s="74"/>
    </row>
    <row r="79" spans="1:18" s="5" customFormat="1" ht="30" x14ac:dyDescent="0.2">
      <c r="A79" s="89" t="s">
        <v>71</v>
      </c>
      <c r="B79" s="14"/>
      <c r="C79" s="28"/>
      <c r="D79" s="28"/>
      <c r="E79" s="28"/>
      <c r="F79" s="14">
        <f t="shared" si="27"/>
        <v>0</v>
      </c>
      <c r="G79" s="15">
        <f t="shared" si="28"/>
        <v>0</v>
      </c>
      <c r="H79" s="15"/>
      <c r="I79" s="15"/>
      <c r="J79" s="37"/>
      <c r="N79" s="74"/>
      <c r="O79" s="74"/>
      <c r="P79" s="74"/>
      <c r="Q79" s="74"/>
      <c r="R79" s="74"/>
    </row>
    <row r="80" spans="1:18" s="4" customFormat="1" ht="14.25" x14ac:dyDescent="0.2">
      <c r="A80" s="9" t="s">
        <v>19</v>
      </c>
      <c r="B80" s="24">
        <f>B38+B47+B68</f>
        <v>209717.69999999998</v>
      </c>
      <c r="C80" s="50">
        <f t="shared" ref="C80:I80" si="29">C38+C47+C68</f>
        <v>216204.9</v>
      </c>
      <c r="D80" s="50">
        <f t="shared" si="29"/>
        <v>0</v>
      </c>
      <c r="E80" s="50">
        <f t="shared" si="29"/>
        <v>0</v>
      </c>
      <c r="F80" s="24">
        <f t="shared" si="29"/>
        <v>0</v>
      </c>
      <c r="G80" s="24">
        <f t="shared" si="29"/>
        <v>216204.9</v>
      </c>
      <c r="H80" s="24">
        <f t="shared" si="29"/>
        <v>0</v>
      </c>
      <c r="I80" s="24">
        <f t="shared" si="29"/>
        <v>0</v>
      </c>
      <c r="J80" s="24"/>
      <c r="N80" s="71"/>
      <c r="O80" s="71"/>
      <c r="P80" s="71"/>
      <c r="Q80" s="71"/>
      <c r="R80" s="71"/>
    </row>
    <row r="81" spans="1:18" s="121" customFormat="1" ht="14.25" x14ac:dyDescent="0.2">
      <c r="A81" s="118" t="s">
        <v>93</v>
      </c>
      <c r="B81" s="119"/>
      <c r="C81" s="120"/>
      <c r="D81" s="120"/>
      <c r="E81" s="120"/>
      <c r="F81" s="119"/>
      <c r="G81" s="119"/>
      <c r="H81" s="119"/>
      <c r="I81" s="119"/>
      <c r="J81" s="119"/>
      <c r="N81" s="122"/>
      <c r="O81" s="122"/>
      <c r="P81" s="122"/>
      <c r="Q81" s="122"/>
      <c r="R81" s="122"/>
    </row>
    <row r="82" spans="1:18" s="121" customFormat="1" ht="14.25" x14ac:dyDescent="0.2">
      <c r="A82" s="118" t="s">
        <v>94</v>
      </c>
      <c r="B82" s="119">
        <f>B40+B49+B70</f>
        <v>34206.199999999997</v>
      </c>
      <c r="C82" s="120">
        <f t="shared" ref="C82:H83" si="30">C40+C49+C70</f>
        <v>34206.199999999997</v>
      </c>
      <c r="D82" s="120">
        <f t="shared" si="30"/>
        <v>0</v>
      </c>
      <c r="E82" s="120">
        <f t="shared" si="30"/>
        <v>0</v>
      </c>
      <c r="F82" s="119">
        <f t="shared" si="30"/>
        <v>0</v>
      </c>
      <c r="G82" s="119">
        <f>G40+G49+G70</f>
        <v>34206.199999999997</v>
      </c>
      <c r="H82" s="119">
        <f t="shared" si="30"/>
        <v>0</v>
      </c>
      <c r="I82" s="119"/>
      <c r="J82" s="119"/>
      <c r="N82" s="122"/>
      <c r="O82" s="122"/>
      <c r="P82" s="122"/>
      <c r="Q82" s="122"/>
      <c r="R82" s="122"/>
    </row>
    <row r="83" spans="1:18" s="121" customFormat="1" ht="85.5" x14ac:dyDescent="0.2">
      <c r="A83" s="118" t="s">
        <v>95</v>
      </c>
      <c r="B83" s="119">
        <f>B41+B50+B71</f>
        <v>175511.49999999997</v>
      </c>
      <c r="C83" s="120">
        <f t="shared" si="30"/>
        <v>181998.69999999998</v>
      </c>
      <c r="D83" s="120">
        <f t="shared" si="30"/>
        <v>0</v>
      </c>
      <c r="E83" s="120">
        <f t="shared" si="30"/>
        <v>0</v>
      </c>
      <c r="F83" s="119">
        <f t="shared" si="30"/>
        <v>0</v>
      </c>
      <c r="G83" s="119">
        <f t="shared" si="30"/>
        <v>181998.69999999998</v>
      </c>
      <c r="H83" s="119">
        <f t="shared" si="30"/>
        <v>0</v>
      </c>
      <c r="I83" s="119"/>
      <c r="J83" s="119"/>
      <c r="N83" s="122"/>
      <c r="O83" s="122"/>
      <c r="P83" s="122"/>
      <c r="Q83" s="122"/>
      <c r="R83" s="122"/>
    </row>
    <row r="84" spans="1:18" s="4" customFormat="1" ht="28.5" x14ac:dyDescent="0.2">
      <c r="A84" s="9" t="s">
        <v>23</v>
      </c>
      <c r="B84" s="50">
        <f t="shared" ref="B84:H84" si="31">B80-B28</f>
        <v>34206.199999999983</v>
      </c>
      <c r="C84" s="50">
        <f t="shared" si="31"/>
        <v>34599.600000000006</v>
      </c>
      <c r="D84" s="50">
        <f t="shared" si="31"/>
        <v>0</v>
      </c>
      <c r="E84" s="50">
        <f t="shared" si="31"/>
        <v>0</v>
      </c>
      <c r="F84" s="50">
        <f t="shared" si="31"/>
        <v>0</v>
      </c>
      <c r="G84" s="50">
        <f t="shared" si="31"/>
        <v>34599.600000000006</v>
      </c>
      <c r="H84" s="50">
        <f t="shared" si="31"/>
        <v>0</v>
      </c>
      <c r="I84" s="50"/>
      <c r="J84" s="50"/>
      <c r="N84" s="71"/>
      <c r="O84" s="71"/>
      <c r="P84" s="71"/>
      <c r="Q84" s="71"/>
      <c r="R84" s="71"/>
    </row>
    <row r="85" spans="1:18" s="4" customFormat="1" ht="14.25" x14ac:dyDescent="0.2">
      <c r="A85" s="9" t="s">
        <v>20</v>
      </c>
      <c r="B85" s="50">
        <f t="shared" ref="B85:H85" si="32">B7-B80</f>
        <v>1183.3000000000175</v>
      </c>
      <c r="C85" s="50">
        <f t="shared" si="32"/>
        <v>789.89999999999418</v>
      </c>
      <c r="D85" s="50">
        <f t="shared" si="32"/>
        <v>0</v>
      </c>
      <c r="E85" s="50">
        <f t="shared" si="32"/>
        <v>0</v>
      </c>
      <c r="F85" s="50">
        <f t="shared" si="32"/>
        <v>0</v>
      </c>
      <c r="G85" s="50">
        <f t="shared" si="32"/>
        <v>789.89999999999418</v>
      </c>
      <c r="H85" s="50">
        <f t="shared" si="32"/>
        <v>0</v>
      </c>
      <c r="I85" s="50"/>
      <c r="J85" s="54"/>
      <c r="N85" s="71"/>
      <c r="O85" s="71"/>
      <c r="P85" s="71"/>
      <c r="Q85" s="71"/>
      <c r="R85" s="71"/>
    </row>
    <row r="86" spans="1:18" s="1" customFormat="1" ht="45" x14ac:dyDescent="0.2">
      <c r="A86" s="26" t="s">
        <v>87</v>
      </c>
      <c r="B86" s="25">
        <f>B85/B8*100</f>
        <v>3.3436471269727388</v>
      </c>
      <c r="C86" s="42">
        <f>C85/C8*100</f>
        <v>2.2320179714321884</v>
      </c>
      <c r="D86" s="46"/>
      <c r="E86" s="46"/>
      <c r="F86" s="24"/>
      <c r="G86" s="25">
        <f>G85/G8*100</f>
        <v>2.2320179714321884</v>
      </c>
      <c r="H86" s="25" t="e">
        <f>H85/H8*100</f>
        <v>#DIV/0!</v>
      </c>
      <c r="I86" s="25"/>
      <c r="J86" s="25"/>
      <c r="N86" s="72"/>
      <c r="O86" s="72"/>
      <c r="P86" s="72"/>
      <c r="Q86" s="72"/>
      <c r="R86" s="72"/>
    </row>
    <row r="87" spans="1:18" ht="60" x14ac:dyDescent="0.2">
      <c r="A87" s="27" t="s">
        <v>88</v>
      </c>
      <c r="B87" s="15">
        <f>B85/B8*100</f>
        <v>3.3436471269727388</v>
      </c>
      <c r="C87" s="28">
        <f>C85/C8*100</f>
        <v>2.2320179714321884</v>
      </c>
      <c r="D87" s="47"/>
      <c r="E87" s="47"/>
      <c r="F87" s="29"/>
      <c r="G87" s="30">
        <f>G85/G8*100</f>
        <v>2.2320179714321884</v>
      </c>
      <c r="H87" s="30" t="e">
        <f>H85/H8*100</f>
        <v>#DIV/0!</v>
      </c>
      <c r="I87" s="30"/>
      <c r="J87" s="30"/>
    </row>
    <row r="88" spans="1:18" s="6" customFormat="1" ht="14.25" customHeight="1" x14ac:dyDescent="0.2">
      <c r="A88" s="65" t="s">
        <v>30</v>
      </c>
      <c r="B88" s="51">
        <f>B89+B92+B95+B96</f>
        <v>-1183.3</v>
      </c>
      <c r="C88" s="51">
        <f t="shared" ref="C88:H88" si="33">C89+C92+C95+C96</f>
        <v>-789.90000000000009</v>
      </c>
      <c r="D88" s="51">
        <f t="shared" si="33"/>
        <v>0</v>
      </c>
      <c r="E88" s="51">
        <f t="shared" si="33"/>
        <v>0</v>
      </c>
      <c r="F88" s="51">
        <f t="shared" si="33"/>
        <v>0</v>
      </c>
      <c r="G88" s="51">
        <f t="shared" si="33"/>
        <v>-789.90000000000009</v>
      </c>
      <c r="H88" s="51">
        <f t="shared" si="33"/>
        <v>0</v>
      </c>
      <c r="I88" s="51"/>
      <c r="J88" s="51"/>
      <c r="K88" s="79"/>
      <c r="L88" s="70"/>
      <c r="N88" s="70"/>
      <c r="O88" s="70"/>
      <c r="P88" s="70"/>
      <c r="Q88" s="70"/>
      <c r="R88" s="70"/>
    </row>
    <row r="89" spans="1:18" s="67" customFormat="1" ht="30" x14ac:dyDescent="0.2">
      <c r="A89" s="11" t="s">
        <v>37</v>
      </c>
      <c r="B89" s="42">
        <f>B90+B91</f>
        <v>0</v>
      </c>
      <c r="C89" s="42">
        <f t="shared" ref="C89" si="34">C90+C91</f>
        <v>0</v>
      </c>
      <c r="D89" s="42">
        <f>D90+D91</f>
        <v>0</v>
      </c>
      <c r="E89" s="42">
        <f t="shared" ref="E89:F89" si="35">E90+E91</f>
        <v>0</v>
      </c>
      <c r="F89" s="42">
        <f t="shared" si="35"/>
        <v>0</v>
      </c>
      <c r="G89" s="42">
        <f>G90+G91</f>
        <v>0</v>
      </c>
      <c r="H89" s="42">
        <f t="shared" ref="H89" si="36">H90+H91</f>
        <v>0</v>
      </c>
      <c r="I89" s="42"/>
      <c r="J89" s="42"/>
      <c r="K89" s="80"/>
      <c r="L89" s="70"/>
      <c r="N89" s="66"/>
      <c r="O89" s="66"/>
      <c r="P89" s="66"/>
      <c r="Q89" s="66"/>
      <c r="R89" s="66"/>
    </row>
    <row r="90" spans="1:18" s="55" customFormat="1" ht="30" x14ac:dyDescent="0.2">
      <c r="A90" s="13" t="s">
        <v>38</v>
      </c>
      <c r="B90" s="30"/>
      <c r="C90" s="28"/>
      <c r="D90" s="28"/>
      <c r="E90" s="28"/>
      <c r="F90" s="28">
        <f>D90+E90</f>
        <v>0</v>
      </c>
      <c r="G90" s="30">
        <f>C90+F90</f>
        <v>0</v>
      </c>
      <c r="H90" s="30"/>
      <c r="I90" s="30"/>
      <c r="J90" s="61"/>
      <c r="K90" s="80"/>
      <c r="L90" s="70"/>
      <c r="N90" s="62"/>
      <c r="O90" s="62"/>
      <c r="P90" s="62"/>
      <c r="Q90" s="62"/>
      <c r="R90" s="62"/>
    </row>
    <row r="91" spans="1:18" s="55" customFormat="1" ht="30" x14ac:dyDescent="0.2">
      <c r="A91" s="13" t="s">
        <v>39</v>
      </c>
      <c r="B91" s="30"/>
      <c r="C91" s="28"/>
      <c r="D91" s="28"/>
      <c r="E91" s="28"/>
      <c r="F91" s="28">
        <f>D91+E91</f>
        <v>0</v>
      </c>
      <c r="G91" s="30">
        <f t="shared" ref="G91" si="37">C91+F91</f>
        <v>0</v>
      </c>
      <c r="H91" s="30"/>
      <c r="I91" s="30"/>
      <c r="J91" s="61"/>
      <c r="K91" s="80"/>
      <c r="L91" s="70"/>
      <c r="N91" s="62"/>
      <c r="O91" s="62"/>
      <c r="P91" s="62"/>
      <c r="Q91" s="62"/>
      <c r="R91" s="62"/>
    </row>
    <row r="92" spans="1:18" s="67" customFormat="1" ht="45" x14ac:dyDescent="0.2">
      <c r="A92" s="11" t="s">
        <v>40</v>
      </c>
      <c r="B92" s="42">
        <f>B93+B94</f>
        <v>-1573.6</v>
      </c>
      <c r="C92" s="42">
        <f t="shared" ref="C92:H92" si="38">C93+C94</f>
        <v>-1180.2</v>
      </c>
      <c r="D92" s="42">
        <f t="shared" si="38"/>
        <v>0</v>
      </c>
      <c r="E92" s="42">
        <f t="shared" si="38"/>
        <v>0</v>
      </c>
      <c r="F92" s="42">
        <f t="shared" si="38"/>
        <v>0</v>
      </c>
      <c r="G92" s="42">
        <f t="shared" si="38"/>
        <v>-1180.2</v>
      </c>
      <c r="H92" s="42">
        <f t="shared" si="38"/>
        <v>0</v>
      </c>
      <c r="I92" s="42"/>
      <c r="J92" s="42"/>
      <c r="K92" s="80"/>
      <c r="L92" s="70"/>
      <c r="N92" s="66"/>
      <c r="O92" s="66"/>
      <c r="P92" s="66"/>
      <c r="Q92" s="66"/>
      <c r="R92" s="66"/>
    </row>
    <row r="93" spans="1:18" s="55" customFormat="1" ht="60" x14ac:dyDescent="0.2">
      <c r="A93" s="89" t="s">
        <v>41</v>
      </c>
      <c r="B93" s="30"/>
      <c r="C93" s="28"/>
      <c r="D93" s="28"/>
      <c r="E93" s="28"/>
      <c r="F93" s="28">
        <f>D93+E93</f>
        <v>0</v>
      </c>
      <c r="G93" s="30">
        <f>C93+F93</f>
        <v>0</v>
      </c>
      <c r="H93" s="30"/>
      <c r="I93" s="30"/>
      <c r="J93" s="61"/>
      <c r="K93" s="80"/>
      <c r="L93" s="70"/>
      <c r="N93" s="62"/>
      <c r="O93" s="62"/>
      <c r="P93" s="62"/>
      <c r="Q93" s="62"/>
      <c r="R93" s="62"/>
    </row>
    <row r="94" spans="1:18" s="55" customFormat="1" ht="75" x14ac:dyDescent="0.2">
      <c r="A94" s="89" t="s">
        <v>42</v>
      </c>
      <c r="B94" s="30">
        <v>-1573.6</v>
      </c>
      <c r="C94" s="28">
        <v>-1180.2</v>
      </c>
      <c r="D94" s="28"/>
      <c r="E94" s="28"/>
      <c r="F94" s="28">
        <f t="shared" ref="F94:F101" si="39">D94+E94</f>
        <v>0</v>
      </c>
      <c r="G94" s="30">
        <f t="shared" ref="G94:G100" si="40">C94+F94</f>
        <v>-1180.2</v>
      </c>
      <c r="H94" s="30"/>
      <c r="I94" s="30"/>
      <c r="J94" s="61"/>
      <c r="K94" s="80"/>
      <c r="L94" s="70"/>
      <c r="N94" s="62"/>
      <c r="O94" s="62"/>
      <c r="P94" s="62"/>
      <c r="Q94" s="62"/>
      <c r="R94" s="62"/>
    </row>
    <row r="95" spans="1:18" s="55" customFormat="1" ht="30" x14ac:dyDescent="0.2">
      <c r="A95" s="13" t="s">
        <v>43</v>
      </c>
      <c r="B95" s="30">
        <v>390.3</v>
      </c>
      <c r="C95" s="28">
        <v>390.3</v>
      </c>
      <c r="D95" s="28"/>
      <c r="E95" s="28"/>
      <c r="F95" s="28">
        <f t="shared" si="39"/>
        <v>0</v>
      </c>
      <c r="G95" s="30">
        <f>C95+F95</f>
        <v>390.3</v>
      </c>
      <c r="H95" s="30"/>
      <c r="I95" s="30"/>
      <c r="J95" s="61"/>
      <c r="K95" s="80"/>
      <c r="L95" s="70"/>
      <c r="N95" s="62"/>
      <c r="O95" s="62"/>
      <c r="P95" s="62"/>
      <c r="Q95" s="62"/>
      <c r="R95" s="62"/>
    </row>
    <row r="96" spans="1:18" s="55" customFormat="1" ht="30" x14ac:dyDescent="0.2">
      <c r="A96" s="13" t="s">
        <v>21</v>
      </c>
      <c r="B96" s="30">
        <f>B97+B98</f>
        <v>0</v>
      </c>
      <c r="C96" s="28">
        <f>C97+C98</f>
        <v>0</v>
      </c>
      <c r="D96" s="28">
        <f t="shared" ref="D96:E96" si="41">D97+D98</f>
        <v>0</v>
      </c>
      <c r="E96" s="31">
        <f t="shared" si="41"/>
        <v>0</v>
      </c>
      <c r="F96" s="28">
        <f t="shared" si="39"/>
        <v>0</v>
      </c>
      <c r="G96" s="30">
        <f>G97+G98</f>
        <v>0</v>
      </c>
      <c r="H96" s="30">
        <f>H97+H98</f>
        <v>0</v>
      </c>
      <c r="I96" s="30"/>
      <c r="J96" s="30"/>
      <c r="K96" s="80"/>
      <c r="L96" s="70"/>
      <c r="N96" s="62"/>
      <c r="O96" s="62"/>
      <c r="P96" s="62"/>
      <c r="Q96" s="62"/>
      <c r="R96" s="62"/>
    </row>
    <row r="97" spans="1:18" s="55" customFormat="1" ht="30" x14ac:dyDescent="0.2">
      <c r="A97" s="90" t="s">
        <v>44</v>
      </c>
      <c r="B97" s="30">
        <v>-211291.3</v>
      </c>
      <c r="C97" s="28">
        <v>-217385.1</v>
      </c>
      <c r="D97" s="28"/>
      <c r="E97" s="31"/>
      <c r="F97" s="28">
        <f t="shared" si="39"/>
        <v>0</v>
      </c>
      <c r="G97" s="30">
        <f t="shared" si="40"/>
        <v>-217385.1</v>
      </c>
      <c r="H97" s="30"/>
      <c r="I97" s="30"/>
      <c r="J97" s="30"/>
      <c r="K97" s="80"/>
      <c r="L97" s="70"/>
      <c r="N97" s="62"/>
      <c r="O97" s="62"/>
      <c r="P97" s="62"/>
      <c r="Q97" s="62"/>
      <c r="R97" s="62"/>
    </row>
    <row r="98" spans="1:18" s="55" customFormat="1" ht="30" x14ac:dyDescent="0.2">
      <c r="A98" s="90" t="s">
        <v>45</v>
      </c>
      <c r="B98" s="30">
        <v>211291.3</v>
      </c>
      <c r="C98" s="28">
        <v>217385.1</v>
      </c>
      <c r="D98" s="28"/>
      <c r="E98" s="31"/>
      <c r="F98" s="28">
        <f t="shared" si="39"/>
        <v>0</v>
      </c>
      <c r="G98" s="30">
        <f t="shared" si="40"/>
        <v>217385.1</v>
      </c>
      <c r="H98" s="30"/>
      <c r="I98" s="30"/>
      <c r="J98" s="30"/>
      <c r="K98" s="80"/>
      <c r="L98" s="70"/>
      <c r="N98" s="62"/>
      <c r="O98" s="62"/>
      <c r="P98" s="62"/>
      <c r="Q98" s="62"/>
      <c r="R98" s="62"/>
    </row>
    <row r="99" spans="1:18" s="63" customFormat="1" ht="30" x14ac:dyDescent="0.2">
      <c r="A99" s="19" t="s">
        <v>27</v>
      </c>
      <c r="B99" s="31"/>
      <c r="C99" s="31"/>
      <c r="D99" s="31"/>
      <c r="E99" s="31"/>
      <c r="F99" s="28">
        <f t="shared" si="39"/>
        <v>0</v>
      </c>
      <c r="G99" s="30"/>
      <c r="H99" s="30"/>
      <c r="I99" s="30"/>
      <c r="J99" s="30"/>
      <c r="K99" s="80"/>
      <c r="L99" s="70"/>
      <c r="N99" s="64"/>
      <c r="O99" s="64"/>
      <c r="P99" s="64"/>
      <c r="Q99" s="64"/>
      <c r="R99" s="64"/>
    </row>
    <row r="100" spans="1:18" s="63" customFormat="1" ht="15" x14ac:dyDescent="0.2">
      <c r="A100" s="97" t="s">
        <v>28</v>
      </c>
      <c r="B100" s="31"/>
      <c r="C100" s="60"/>
      <c r="D100" s="31"/>
      <c r="E100" s="31"/>
      <c r="F100" s="28">
        <f t="shared" si="39"/>
        <v>0</v>
      </c>
      <c r="G100" s="30">
        <f t="shared" si="40"/>
        <v>0</v>
      </c>
      <c r="H100" s="30"/>
      <c r="I100" s="30"/>
      <c r="J100" s="30"/>
      <c r="K100" s="81"/>
      <c r="L100" s="70"/>
      <c r="N100" s="64"/>
      <c r="O100" s="64"/>
      <c r="P100" s="64"/>
      <c r="Q100" s="64"/>
      <c r="R100" s="64"/>
    </row>
    <row r="101" spans="1:18" s="63" customFormat="1" ht="15" x14ac:dyDescent="0.2">
      <c r="A101" s="97" t="s">
        <v>29</v>
      </c>
      <c r="B101" s="31"/>
      <c r="C101" s="31"/>
      <c r="D101" s="31"/>
      <c r="E101" s="31"/>
      <c r="F101" s="28">
        <f t="shared" si="39"/>
        <v>0</v>
      </c>
      <c r="G101" s="30"/>
      <c r="H101" s="30"/>
      <c r="I101" s="30"/>
      <c r="J101" s="30"/>
      <c r="K101" s="81"/>
      <c r="L101" s="70"/>
      <c r="N101" s="64"/>
      <c r="O101" s="64"/>
      <c r="P101" s="64"/>
      <c r="Q101" s="64"/>
      <c r="R101" s="64"/>
    </row>
    <row r="102" spans="1:18" s="55" customFormat="1" ht="14.25" x14ac:dyDescent="0.2">
      <c r="A102" s="164" t="s">
        <v>25</v>
      </c>
      <c r="B102" s="128"/>
      <c r="C102" s="123"/>
      <c r="D102" s="128"/>
      <c r="E102" s="128"/>
      <c r="F102" s="128"/>
      <c r="G102" s="128"/>
      <c r="H102" s="128"/>
      <c r="I102" s="128"/>
      <c r="J102" s="163"/>
      <c r="K102" s="82"/>
      <c r="L102" s="70"/>
      <c r="N102" s="62"/>
      <c r="O102" s="62"/>
      <c r="P102" s="62"/>
      <c r="Q102" s="62"/>
      <c r="R102" s="62"/>
    </row>
    <row r="103" spans="1:18" s="55" customFormat="1" ht="12.75" customHeight="1" x14ac:dyDescent="0.2">
      <c r="A103" s="164" t="s">
        <v>24</v>
      </c>
      <c r="B103" s="128"/>
      <c r="C103" s="123"/>
      <c r="D103" s="128"/>
      <c r="E103" s="128"/>
      <c r="F103" s="128"/>
      <c r="G103" s="128"/>
      <c r="H103" s="128"/>
      <c r="I103" s="128"/>
      <c r="J103" s="163"/>
      <c r="K103" s="82"/>
      <c r="N103" s="62"/>
      <c r="O103" s="62"/>
      <c r="P103" s="62"/>
      <c r="Q103" s="62"/>
      <c r="R103" s="62"/>
    </row>
    <row r="104" spans="1:18" s="63" customFormat="1" ht="15" x14ac:dyDescent="0.25">
      <c r="A104" s="19" t="s">
        <v>89</v>
      </c>
      <c r="B104" s="32">
        <v>36242.800000000003</v>
      </c>
      <c r="C104" s="32">
        <v>35942.800000000003</v>
      </c>
      <c r="D104" s="33" t="s">
        <v>26</v>
      </c>
      <c r="E104" s="33" t="s">
        <v>26</v>
      </c>
      <c r="F104" s="33" t="s">
        <v>26</v>
      </c>
      <c r="G104" s="32">
        <v>35942.800000000003</v>
      </c>
      <c r="H104" s="78"/>
      <c r="I104" s="78"/>
      <c r="J104" s="78"/>
      <c r="K104" s="83"/>
      <c r="N104" s="64"/>
      <c r="O104" s="64"/>
      <c r="P104" s="64"/>
      <c r="Q104" s="64"/>
      <c r="R104" s="64"/>
    </row>
    <row r="105" spans="1:18" s="63" customFormat="1" ht="45" x14ac:dyDescent="0.25">
      <c r="A105" s="20" t="s">
        <v>46</v>
      </c>
      <c r="B105" s="34">
        <f>B104/B8</f>
        <v>1.0241116715409939</v>
      </c>
      <c r="C105" s="34">
        <f>C104/C8</f>
        <v>1.0156345808785092</v>
      </c>
      <c r="D105" s="33" t="s">
        <v>26</v>
      </c>
      <c r="E105" s="33" t="s">
        <v>26</v>
      </c>
      <c r="F105" s="33" t="s">
        <v>26</v>
      </c>
      <c r="G105" s="34">
        <f>C105</f>
        <v>1.0156345808785092</v>
      </c>
      <c r="H105" s="34" t="e">
        <f>H104/H8</f>
        <v>#DIV/0!</v>
      </c>
      <c r="I105" s="34"/>
      <c r="J105" s="34"/>
      <c r="K105" s="64"/>
      <c r="N105" s="64"/>
      <c r="O105" s="64"/>
      <c r="P105" s="64"/>
      <c r="Q105" s="64"/>
      <c r="R105" s="64"/>
    </row>
    <row r="106" spans="1:18" s="63" customFormat="1" ht="30" x14ac:dyDescent="0.25">
      <c r="A106" s="89" t="s">
        <v>90</v>
      </c>
      <c r="B106" s="32"/>
      <c r="C106" s="32"/>
      <c r="D106" s="33" t="s">
        <v>26</v>
      </c>
      <c r="E106" s="33" t="s">
        <v>26</v>
      </c>
      <c r="F106" s="33" t="s">
        <v>26</v>
      </c>
      <c r="G106" s="32"/>
      <c r="H106" s="32"/>
      <c r="I106" s="32"/>
      <c r="J106" s="32"/>
      <c r="K106" s="64"/>
      <c r="N106" s="64"/>
      <c r="O106" s="64"/>
      <c r="P106" s="64"/>
      <c r="Q106" s="64"/>
      <c r="R106" s="64"/>
    </row>
    <row r="107" spans="1:18" s="63" customFormat="1" ht="60" x14ac:dyDescent="0.25">
      <c r="A107" s="20" t="s">
        <v>47</v>
      </c>
      <c r="B107" s="34">
        <f>B106/B8</f>
        <v>0</v>
      </c>
      <c r="C107" s="34">
        <v>0</v>
      </c>
      <c r="D107" s="33" t="s">
        <v>26</v>
      </c>
      <c r="E107" s="33" t="s">
        <v>26</v>
      </c>
      <c r="F107" s="33" t="s">
        <v>26</v>
      </c>
      <c r="G107" s="34">
        <f>C107</f>
        <v>0</v>
      </c>
      <c r="H107" s="34"/>
      <c r="I107" s="34"/>
      <c r="J107" s="34"/>
      <c r="K107" s="64"/>
      <c r="N107" s="64"/>
      <c r="O107" s="64"/>
      <c r="P107" s="64"/>
      <c r="Q107" s="64"/>
      <c r="R107" s="64"/>
    </row>
    <row r="108" spans="1:18" ht="14.25" x14ac:dyDescent="0.2">
      <c r="A108" s="35"/>
      <c r="B108" s="35"/>
      <c r="C108" s="39"/>
      <c r="D108" s="39"/>
      <c r="E108" s="39"/>
      <c r="F108" s="35"/>
      <c r="G108" s="35"/>
      <c r="H108" s="35"/>
      <c r="I108" s="35"/>
      <c r="J108" s="35"/>
    </row>
  </sheetData>
  <mergeCells count="19">
    <mergeCell ref="A1:J1"/>
    <mergeCell ref="B2:I2"/>
    <mergeCell ref="A3:A4"/>
    <mergeCell ref="B3:B4"/>
    <mergeCell ref="C3:C4"/>
    <mergeCell ref="D3:F3"/>
    <mergeCell ref="G3:G4"/>
    <mergeCell ref="H3:H4"/>
    <mergeCell ref="I3:I4"/>
    <mergeCell ref="J3:J4"/>
    <mergeCell ref="K56:L56"/>
    <mergeCell ref="A102:A103"/>
    <mergeCell ref="J102:J103"/>
    <mergeCell ref="A6:J6"/>
    <mergeCell ref="J11:J12"/>
    <mergeCell ref="J16:J17"/>
    <mergeCell ref="A37:G37"/>
    <mergeCell ref="K42:L42"/>
    <mergeCell ref="J43:J45"/>
  </mergeCells>
  <pageMargins left="0.19685039370078741" right="0" top="0" bottom="0" header="0.15748031496062992" footer="0"/>
  <pageSetup paperSize="9" scale="58" fitToHeight="0" orientation="landscape" r:id="rId1"/>
  <headerFooter alignWithMargins="0">
    <oddFooter xml:space="preserve">&amp;C&amp;"Times New Roman,обычный"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8"/>
  <sheetViews>
    <sheetView tabSelected="1" view="pageBreakPreview" zoomScale="80" zoomScaleSheetLayoutView="80" workbookViewId="0">
      <pane xSplit="1" ySplit="5" topLeftCell="B93" activePane="bottomRight" state="frozen"/>
      <selection pane="topRight" activeCell="B1" sqref="B1"/>
      <selection pane="bottomLeft" activeCell="A6" sqref="A6"/>
      <selection pane="bottomRight" activeCell="C105" sqref="C105"/>
    </sheetView>
  </sheetViews>
  <sheetFormatPr defaultRowHeight="12.75" x14ac:dyDescent="0.2"/>
  <cols>
    <col min="1" max="1" width="37.140625" customWidth="1"/>
    <col min="2" max="2" width="14" customWidth="1"/>
    <col min="3" max="3" width="13" style="40" customWidth="1"/>
    <col min="4" max="4" width="12.5703125" style="40" customWidth="1"/>
    <col min="5" max="5" width="12.42578125" style="40" customWidth="1"/>
    <col min="6" max="6" width="12.28515625" customWidth="1"/>
    <col min="7" max="8" width="14.5703125" customWidth="1"/>
    <col min="9" max="9" width="17.140625" customWidth="1"/>
    <col min="10" max="10" width="66.5703125" customWidth="1"/>
    <col min="11" max="11" width="34.140625" customWidth="1"/>
    <col min="12" max="12" width="22.7109375" customWidth="1"/>
    <col min="13" max="13" width="9.140625" customWidth="1"/>
    <col min="14" max="14" width="11.42578125" style="68" customWidth="1"/>
    <col min="15" max="15" width="9.85546875" style="68" customWidth="1"/>
    <col min="16" max="16" width="11.42578125" style="68" customWidth="1"/>
    <col min="17" max="18" width="9.140625" style="68" customWidth="1"/>
    <col min="19" max="19" width="9.85546875" customWidth="1"/>
  </cols>
  <sheetData>
    <row r="1" spans="1:18" s="55" customFormat="1" ht="40.5" customHeight="1" x14ac:dyDescent="0.2">
      <c r="A1" s="144" t="s">
        <v>82</v>
      </c>
      <c r="B1" s="144"/>
      <c r="C1" s="144"/>
      <c r="D1" s="144"/>
      <c r="E1" s="144"/>
      <c r="F1" s="144"/>
      <c r="G1" s="144"/>
      <c r="H1" s="144"/>
      <c r="I1" s="144"/>
      <c r="J1" s="144"/>
      <c r="N1" s="62"/>
      <c r="O1" s="62"/>
      <c r="P1" s="62"/>
      <c r="Q1" s="62"/>
      <c r="R1" s="62"/>
    </row>
    <row r="2" spans="1:18" s="55" customFormat="1" ht="12" customHeight="1" x14ac:dyDescent="0.2">
      <c r="A2" s="53" t="s">
        <v>0</v>
      </c>
      <c r="B2" s="151" t="s">
        <v>100</v>
      </c>
      <c r="C2" s="152"/>
      <c r="D2" s="152"/>
      <c r="E2" s="152"/>
      <c r="F2" s="152"/>
      <c r="G2" s="152"/>
      <c r="H2" s="152"/>
      <c r="I2" s="153"/>
      <c r="J2" s="96"/>
      <c r="N2" s="62"/>
      <c r="O2" s="62"/>
      <c r="P2" s="62"/>
      <c r="Q2" s="62"/>
      <c r="R2" s="62"/>
    </row>
    <row r="3" spans="1:18" s="55" customFormat="1" ht="39" customHeight="1" x14ac:dyDescent="0.2">
      <c r="A3" s="146" t="s">
        <v>1</v>
      </c>
      <c r="B3" s="148" t="s">
        <v>101</v>
      </c>
      <c r="C3" s="148" t="s">
        <v>105</v>
      </c>
      <c r="D3" s="143" t="s">
        <v>32</v>
      </c>
      <c r="E3" s="143"/>
      <c r="F3" s="143"/>
      <c r="G3" s="143" t="s">
        <v>33</v>
      </c>
      <c r="H3" s="154" t="s">
        <v>96</v>
      </c>
      <c r="I3" s="154" t="s">
        <v>84</v>
      </c>
      <c r="J3" s="143" t="s">
        <v>52</v>
      </c>
      <c r="N3" s="62"/>
      <c r="O3" s="62"/>
      <c r="P3" s="62"/>
      <c r="Q3" s="62"/>
      <c r="R3" s="62"/>
    </row>
    <row r="4" spans="1:18" s="55" customFormat="1" ht="101.25" customHeight="1" x14ac:dyDescent="0.2">
      <c r="A4" s="146"/>
      <c r="B4" s="148"/>
      <c r="C4" s="148"/>
      <c r="D4" s="85" t="s">
        <v>2</v>
      </c>
      <c r="E4" s="85" t="s">
        <v>31</v>
      </c>
      <c r="F4" s="85" t="s">
        <v>3</v>
      </c>
      <c r="G4" s="143"/>
      <c r="H4" s="155"/>
      <c r="I4" s="155"/>
      <c r="J4" s="143"/>
      <c r="N4" s="62"/>
      <c r="O4" s="62"/>
      <c r="P4" s="62"/>
      <c r="Q4" s="62"/>
      <c r="R4" s="62"/>
    </row>
    <row r="5" spans="1:18" s="43" customFormat="1" ht="12" customHeight="1" x14ac:dyDescent="0.2">
      <c r="A5" s="53">
        <v>1</v>
      </c>
      <c r="B5" s="132">
        <v>2</v>
      </c>
      <c r="C5" s="132">
        <v>3</v>
      </c>
      <c r="D5" s="132">
        <v>4</v>
      </c>
      <c r="E5" s="132">
        <v>5</v>
      </c>
      <c r="F5" s="132">
        <v>6</v>
      </c>
      <c r="G5" s="132">
        <v>7</v>
      </c>
      <c r="H5" s="132">
        <v>8</v>
      </c>
      <c r="I5" s="132">
        <v>9</v>
      </c>
      <c r="J5" s="132">
        <v>10</v>
      </c>
      <c r="N5" s="69"/>
      <c r="O5" s="69"/>
      <c r="P5" s="69"/>
      <c r="Q5" s="69"/>
      <c r="R5" s="69"/>
    </row>
    <row r="6" spans="1:18" s="92" customFormat="1" ht="14.25" x14ac:dyDescent="0.2">
      <c r="A6" s="149" t="s">
        <v>4</v>
      </c>
      <c r="B6" s="150"/>
      <c r="C6" s="150"/>
      <c r="D6" s="150"/>
      <c r="E6" s="150"/>
      <c r="F6" s="150"/>
      <c r="G6" s="150"/>
      <c r="H6" s="150"/>
      <c r="I6" s="150"/>
      <c r="J6" s="150"/>
      <c r="K6" s="91"/>
      <c r="L6" s="91"/>
      <c r="M6" s="91"/>
      <c r="N6" s="91"/>
      <c r="O6" s="91"/>
      <c r="P6" s="91"/>
      <c r="Q6" s="91"/>
      <c r="R6" s="91"/>
    </row>
    <row r="7" spans="1:18" s="4" customFormat="1" ht="15" x14ac:dyDescent="0.2">
      <c r="A7" s="9" t="s">
        <v>12</v>
      </c>
      <c r="B7" s="10">
        <f t="shared" ref="B7:I7" si="0">B8+B28</f>
        <v>228157.7</v>
      </c>
      <c r="C7" s="48">
        <f t="shared" si="0"/>
        <v>234422.5</v>
      </c>
      <c r="D7" s="48">
        <f t="shared" si="0"/>
        <v>0</v>
      </c>
      <c r="E7" s="48">
        <f t="shared" si="0"/>
        <v>0</v>
      </c>
      <c r="F7" s="10">
        <f t="shared" si="0"/>
        <v>0</v>
      </c>
      <c r="G7" s="10">
        <f t="shared" si="0"/>
        <v>234422.5</v>
      </c>
      <c r="H7" s="10">
        <f t="shared" si="0"/>
        <v>0</v>
      </c>
      <c r="I7" s="10">
        <f t="shared" si="0"/>
        <v>0</v>
      </c>
      <c r="J7" s="10"/>
      <c r="N7" s="71"/>
      <c r="O7" s="71"/>
      <c r="P7" s="71"/>
      <c r="Q7" s="71"/>
      <c r="R7" s="71"/>
    </row>
    <row r="8" spans="1:18" s="1" customFormat="1" ht="30" x14ac:dyDescent="0.2">
      <c r="A8" s="11" t="s">
        <v>5</v>
      </c>
      <c r="B8" s="12">
        <f>B9+B11+B12+B14+B15+B16+B17+B20+B21+B22+B23+B24+B25+B26+B27+B10+B18+B13</f>
        <v>37561.599999999999</v>
      </c>
      <c r="C8" s="12">
        <f>C9+C11+C12+C14+C15+C16+C17+C20+C21+C22+C23+C24+C25+C26+C27+C10+C18+C13+C19</f>
        <v>37561.599999999999</v>
      </c>
      <c r="D8" s="12">
        <f t="shared" ref="D8:H8" si="1">D9+D11+D12+D14+D15+D16+D17+D20+D21+D22+D23+D24+D25+D26+D27+D10+D18+D13+D19</f>
        <v>0</v>
      </c>
      <c r="E8" s="12">
        <f t="shared" si="1"/>
        <v>0</v>
      </c>
      <c r="F8" s="12">
        <f t="shared" si="1"/>
        <v>0</v>
      </c>
      <c r="G8" s="12">
        <f t="shared" si="1"/>
        <v>37561.599999999999</v>
      </c>
      <c r="H8" s="12">
        <f t="shared" si="1"/>
        <v>0</v>
      </c>
      <c r="I8" s="12">
        <f t="shared" ref="I8" si="2">I9+I11+I12+I14+I15+I16+I17+I20+I21+I22+I23+I24+I25+I26+I27+I10+I18</f>
        <v>0</v>
      </c>
      <c r="J8" s="12"/>
      <c r="N8" s="72"/>
      <c r="O8" s="72"/>
      <c r="P8" s="72"/>
      <c r="Q8" s="72"/>
      <c r="R8" s="72"/>
    </row>
    <row r="9" spans="1:18" ht="27.75" customHeight="1" x14ac:dyDescent="0.2">
      <c r="A9" s="87" t="s">
        <v>6</v>
      </c>
      <c r="B9" s="14">
        <v>21935.3</v>
      </c>
      <c r="C9" s="28">
        <v>21935.3</v>
      </c>
      <c r="D9" s="16"/>
      <c r="E9" s="16"/>
      <c r="F9" s="15">
        <f>D9+E9</f>
        <v>0</v>
      </c>
      <c r="G9" s="15">
        <f t="shared" ref="G9:G26" si="3">C9+F9</f>
        <v>21935.3</v>
      </c>
      <c r="H9" s="15"/>
      <c r="I9" s="15"/>
      <c r="J9" s="131"/>
    </row>
    <row r="10" spans="1:18" ht="15" x14ac:dyDescent="0.2">
      <c r="A10" s="87" t="s">
        <v>72</v>
      </c>
      <c r="B10" s="14">
        <v>8258.1</v>
      </c>
      <c r="C10" s="28">
        <v>8258.1</v>
      </c>
      <c r="D10" s="16"/>
      <c r="E10" s="16"/>
      <c r="F10" s="15">
        <f>D10+E10</f>
        <v>0</v>
      </c>
      <c r="G10" s="15">
        <f t="shared" si="3"/>
        <v>8258.1</v>
      </c>
      <c r="H10" s="15"/>
      <c r="I10" s="15"/>
      <c r="J10" s="131"/>
    </row>
    <row r="11" spans="1:18" ht="45" x14ac:dyDescent="0.2">
      <c r="A11" s="87" t="s">
        <v>103</v>
      </c>
      <c r="B11" s="14">
        <v>5231.8</v>
      </c>
      <c r="C11" s="28">
        <v>5231.8</v>
      </c>
      <c r="D11" s="16"/>
      <c r="E11" s="16"/>
      <c r="F11" s="15">
        <f t="shared" ref="F11:F27" si="4">D11+E11</f>
        <v>0</v>
      </c>
      <c r="G11" s="15">
        <f t="shared" si="3"/>
        <v>5231.8</v>
      </c>
      <c r="H11" s="15"/>
      <c r="I11" s="15"/>
      <c r="J11" s="147"/>
    </row>
    <row r="12" spans="1:18" ht="15" x14ac:dyDescent="0.2">
      <c r="A12" s="87" t="s">
        <v>7</v>
      </c>
      <c r="B12" s="14">
        <v>87.7</v>
      </c>
      <c r="C12" s="28">
        <v>87.7</v>
      </c>
      <c r="D12" s="16"/>
      <c r="E12" s="16"/>
      <c r="F12" s="15">
        <f t="shared" si="4"/>
        <v>0</v>
      </c>
      <c r="G12" s="15">
        <f t="shared" si="3"/>
        <v>87.7</v>
      </c>
      <c r="H12" s="15"/>
      <c r="I12" s="15"/>
      <c r="J12" s="147"/>
    </row>
    <row r="13" spans="1:18" ht="45" x14ac:dyDescent="0.2">
      <c r="A13" s="87" t="s">
        <v>34</v>
      </c>
      <c r="B13" s="14">
        <v>296.89999999999998</v>
      </c>
      <c r="C13" s="28">
        <v>296.89999999999998</v>
      </c>
      <c r="D13" s="16"/>
      <c r="E13" s="16"/>
      <c r="F13" s="15">
        <f t="shared" si="4"/>
        <v>0</v>
      </c>
      <c r="G13" s="15">
        <f t="shared" si="3"/>
        <v>296.89999999999998</v>
      </c>
      <c r="H13" s="15"/>
      <c r="I13" s="15"/>
      <c r="J13" s="131"/>
    </row>
    <row r="14" spans="1:18" ht="60" x14ac:dyDescent="0.2">
      <c r="A14" s="87" t="s">
        <v>102</v>
      </c>
      <c r="B14" s="14"/>
      <c r="C14" s="28"/>
      <c r="D14" s="16"/>
      <c r="E14" s="16"/>
      <c r="F14" s="15">
        <f t="shared" si="4"/>
        <v>0</v>
      </c>
      <c r="G14" s="15">
        <f t="shared" si="3"/>
        <v>0</v>
      </c>
      <c r="H14" s="15"/>
      <c r="I14" s="15"/>
      <c r="J14" s="17"/>
    </row>
    <row r="15" spans="1:18" ht="15" x14ac:dyDescent="0.2">
      <c r="A15" s="87" t="s">
        <v>8</v>
      </c>
      <c r="B15" s="14"/>
      <c r="C15" s="28"/>
      <c r="D15" s="16"/>
      <c r="E15" s="16"/>
      <c r="F15" s="15">
        <f t="shared" si="4"/>
        <v>0</v>
      </c>
      <c r="G15" s="15">
        <f t="shared" si="3"/>
        <v>0</v>
      </c>
      <c r="H15" s="15"/>
      <c r="I15" s="15"/>
      <c r="J15" s="17"/>
    </row>
    <row r="16" spans="1:18" ht="15" x14ac:dyDescent="0.2">
      <c r="A16" s="87" t="s">
        <v>9</v>
      </c>
      <c r="B16" s="14"/>
      <c r="C16" s="28"/>
      <c r="D16" s="16"/>
      <c r="E16" s="16"/>
      <c r="F16" s="15">
        <f t="shared" si="4"/>
        <v>0</v>
      </c>
      <c r="G16" s="15">
        <f t="shared" si="3"/>
        <v>0</v>
      </c>
      <c r="H16" s="15"/>
      <c r="I16" s="15"/>
      <c r="J16" s="147"/>
    </row>
    <row r="17" spans="1:18" ht="15" x14ac:dyDescent="0.2">
      <c r="A17" s="87" t="s">
        <v>73</v>
      </c>
      <c r="B17" s="14">
        <v>656.1</v>
      </c>
      <c r="C17" s="28">
        <v>656.1</v>
      </c>
      <c r="D17" s="16"/>
      <c r="E17" s="16"/>
      <c r="F17" s="15">
        <f t="shared" si="4"/>
        <v>0</v>
      </c>
      <c r="G17" s="15">
        <f t="shared" si="3"/>
        <v>656.1</v>
      </c>
      <c r="H17" s="15"/>
      <c r="I17" s="15"/>
      <c r="J17" s="147"/>
    </row>
    <row r="18" spans="1:18" ht="15" x14ac:dyDescent="0.2">
      <c r="A18" s="87" t="s">
        <v>74</v>
      </c>
      <c r="B18" s="14"/>
      <c r="C18" s="28"/>
      <c r="D18" s="16"/>
      <c r="E18" s="16"/>
      <c r="F18" s="15">
        <f t="shared" si="4"/>
        <v>0</v>
      </c>
      <c r="G18" s="15">
        <f t="shared" si="3"/>
        <v>0</v>
      </c>
      <c r="H18" s="15"/>
      <c r="I18" s="15"/>
      <c r="J18" s="131"/>
    </row>
    <row r="19" spans="1:18" ht="30" x14ac:dyDescent="0.2">
      <c r="A19" s="87" t="s">
        <v>92</v>
      </c>
      <c r="B19" s="14"/>
      <c r="C19" s="28"/>
      <c r="D19" s="16"/>
      <c r="E19" s="16"/>
      <c r="F19" s="15">
        <f t="shared" si="4"/>
        <v>0</v>
      </c>
      <c r="G19" s="15">
        <f t="shared" si="3"/>
        <v>0</v>
      </c>
      <c r="H19" s="15"/>
      <c r="I19" s="15"/>
      <c r="J19" s="131"/>
    </row>
    <row r="20" spans="1:18" ht="45" x14ac:dyDescent="0.2">
      <c r="A20" s="87" t="s">
        <v>75</v>
      </c>
      <c r="B20" s="14"/>
      <c r="C20" s="28"/>
      <c r="D20" s="16"/>
      <c r="E20" s="16"/>
      <c r="F20" s="15">
        <f t="shared" si="4"/>
        <v>0</v>
      </c>
      <c r="G20" s="15">
        <f>C20+F20</f>
        <v>0</v>
      </c>
      <c r="H20" s="15"/>
      <c r="I20" s="15"/>
      <c r="J20" s="131"/>
    </row>
    <row r="21" spans="1:18" ht="45" x14ac:dyDescent="0.2">
      <c r="A21" s="87" t="s">
        <v>76</v>
      </c>
      <c r="B21" s="14">
        <v>720.6</v>
      </c>
      <c r="C21" s="28">
        <v>720.6</v>
      </c>
      <c r="D21" s="30"/>
      <c r="E21" s="16"/>
      <c r="F21" s="15">
        <f t="shared" si="4"/>
        <v>0</v>
      </c>
      <c r="G21" s="15">
        <f t="shared" si="3"/>
        <v>720.6</v>
      </c>
      <c r="H21" s="15"/>
      <c r="I21" s="15"/>
      <c r="J21" s="17"/>
    </row>
    <row r="22" spans="1:18" ht="30" x14ac:dyDescent="0.2">
      <c r="A22" s="87" t="s">
        <v>77</v>
      </c>
      <c r="B22" s="14">
        <v>22</v>
      </c>
      <c r="C22" s="28">
        <v>22</v>
      </c>
      <c r="D22" s="16"/>
      <c r="E22" s="16"/>
      <c r="F22" s="15">
        <f t="shared" si="4"/>
        <v>0</v>
      </c>
      <c r="G22" s="15">
        <f t="shared" si="3"/>
        <v>22</v>
      </c>
      <c r="H22" s="15"/>
      <c r="I22" s="15"/>
      <c r="J22" s="38"/>
    </row>
    <row r="23" spans="1:18" ht="26.25" customHeight="1" x14ac:dyDescent="0.2">
      <c r="A23" s="87" t="s">
        <v>78</v>
      </c>
      <c r="B23" s="14">
        <v>1</v>
      </c>
      <c r="C23" s="28">
        <v>1</v>
      </c>
      <c r="D23" s="16"/>
      <c r="E23" s="16"/>
      <c r="F23" s="15">
        <f t="shared" si="4"/>
        <v>0</v>
      </c>
      <c r="G23" s="15">
        <f t="shared" si="3"/>
        <v>1</v>
      </c>
      <c r="H23" s="15"/>
      <c r="I23" s="15"/>
      <c r="J23" s="38"/>
    </row>
    <row r="24" spans="1:18" ht="30" x14ac:dyDescent="0.2">
      <c r="A24" s="87" t="s">
        <v>79</v>
      </c>
      <c r="B24" s="14">
        <v>112</v>
      </c>
      <c r="C24" s="28">
        <v>112</v>
      </c>
      <c r="D24" s="30"/>
      <c r="E24" s="16"/>
      <c r="F24" s="15">
        <f t="shared" si="4"/>
        <v>0</v>
      </c>
      <c r="G24" s="15">
        <f t="shared" si="3"/>
        <v>112</v>
      </c>
      <c r="H24" s="15"/>
      <c r="I24" s="15"/>
      <c r="J24" s="38"/>
    </row>
    <row r="25" spans="1:18" ht="15" x14ac:dyDescent="0.2">
      <c r="A25" s="87" t="s">
        <v>85</v>
      </c>
      <c r="B25" s="14"/>
      <c r="C25" s="28"/>
      <c r="D25" s="16"/>
      <c r="E25" s="16"/>
      <c r="F25" s="15">
        <f t="shared" si="4"/>
        <v>0</v>
      </c>
      <c r="G25" s="15">
        <f t="shared" si="3"/>
        <v>0</v>
      </c>
      <c r="H25" s="15"/>
      <c r="I25" s="15"/>
      <c r="J25" s="38"/>
    </row>
    <row r="26" spans="1:18" ht="15" x14ac:dyDescent="0.2">
      <c r="A26" s="87" t="s">
        <v>80</v>
      </c>
      <c r="B26" s="14">
        <v>240.1</v>
      </c>
      <c r="C26" s="28">
        <v>240.1</v>
      </c>
      <c r="D26" s="16"/>
      <c r="E26" s="16"/>
      <c r="F26" s="15">
        <f t="shared" si="4"/>
        <v>0</v>
      </c>
      <c r="G26" s="15">
        <f t="shared" si="3"/>
        <v>240.1</v>
      </c>
      <c r="H26" s="15"/>
      <c r="I26" s="15"/>
      <c r="J26" s="38"/>
    </row>
    <row r="27" spans="1:18" ht="15" x14ac:dyDescent="0.2">
      <c r="A27" s="87" t="s">
        <v>81</v>
      </c>
      <c r="B27" s="14"/>
      <c r="C27" s="28"/>
      <c r="D27" s="16"/>
      <c r="E27" s="16"/>
      <c r="F27" s="15">
        <f t="shared" si="4"/>
        <v>0</v>
      </c>
      <c r="G27" s="15">
        <f>C27+F27</f>
        <v>0</v>
      </c>
      <c r="H27" s="15"/>
      <c r="I27" s="15"/>
      <c r="J27" s="38"/>
    </row>
    <row r="28" spans="1:18" s="59" customFormat="1" ht="15" x14ac:dyDescent="0.2">
      <c r="A28" s="56" t="s">
        <v>10</v>
      </c>
      <c r="B28" s="57">
        <f>B29+B35+B36</f>
        <v>190596.1</v>
      </c>
      <c r="C28" s="57">
        <f t="shared" ref="C28:I28" si="5">C29+C35+C36</f>
        <v>196860.9</v>
      </c>
      <c r="D28" s="57">
        <f t="shared" si="5"/>
        <v>0</v>
      </c>
      <c r="E28" s="57">
        <f t="shared" si="5"/>
        <v>0</v>
      </c>
      <c r="F28" s="57">
        <f t="shared" si="5"/>
        <v>0</v>
      </c>
      <c r="G28" s="57">
        <f t="shared" si="5"/>
        <v>196860.9</v>
      </c>
      <c r="H28" s="57">
        <f t="shared" si="5"/>
        <v>0</v>
      </c>
      <c r="I28" s="57">
        <f t="shared" si="5"/>
        <v>0</v>
      </c>
      <c r="J28" s="58"/>
      <c r="N28" s="73"/>
      <c r="O28" s="73"/>
      <c r="P28" s="73"/>
      <c r="Q28" s="73"/>
      <c r="R28" s="73"/>
    </row>
    <row r="29" spans="1:18" s="1" customFormat="1" ht="45" x14ac:dyDescent="0.2">
      <c r="A29" s="11" t="s">
        <v>22</v>
      </c>
      <c r="B29" s="12">
        <f>B30+B31+B33+B34</f>
        <v>190596.1</v>
      </c>
      <c r="C29" s="12">
        <f t="shared" ref="C29:I29" si="6">C30+C31+C33+C34</f>
        <v>196860.9</v>
      </c>
      <c r="D29" s="12">
        <f t="shared" si="6"/>
        <v>0</v>
      </c>
      <c r="E29" s="12">
        <f t="shared" si="6"/>
        <v>0</v>
      </c>
      <c r="F29" s="12">
        <f t="shared" si="6"/>
        <v>0</v>
      </c>
      <c r="G29" s="12">
        <f t="shared" si="6"/>
        <v>196860.9</v>
      </c>
      <c r="H29" s="12">
        <f t="shared" si="6"/>
        <v>0</v>
      </c>
      <c r="I29" s="12">
        <f t="shared" si="6"/>
        <v>0</v>
      </c>
      <c r="J29" s="12"/>
      <c r="N29" s="72"/>
      <c r="O29" s="72"/>
      <c r="P29" s="72"/>
      <c r="Q29" s="72"/>
      <c r="R29" s="72"/>
    </row>
    <row r="30" spans="1:18" ht="75" x14ac:dyDescent="0.2">
      <c r="A30" s="87" t="s">
        <v>36</v>
      </c>
      <c r="B30" s="17">
        <v>58992.5</v>
      </c>
      <c r="C30" s="49">
        <v>58992.5</v>
      </c>
      <c r="D30" s="124"/>
      <c r="E30" s="45"/>
      <c r="F30" s="15">
        <f>D30+E30</f>
        <v>0</v>
      </c>
      <c r="G30" s="15">
        <f>C30+F30</f>
        <v>58992.5</v>
      </c>
      <c r="H30" s="15"/>
      <c r="I30" s="15"/>
      <c r="J30" s="15"/>
    </row>
    <row r="31" spans="1:18" s="5" customFormat="1" ht="45" x14ac:dyDescent="0.2">
      <c r="A31" s="93" t="s">
        <v>48</v>
      </c>
      <c r="B31" s="14">
        <v>2382.8000000000002</v>
      </c>
      <c r="C31" s="28">
        <v>2382.8000000000002</v>
      </c>
      <c r="D31" s="28"/>
      <c r="E31" s="44"/>
      <c r="F31" s="15">
        <f t="shared" ref="F31:F36" si="7">D31+E31</f>
        <v>0</v>
      </c>
      <c r="G31" s="15">
        <f t="shared" ref="G31:G36" si="8">C31+F31</f>
        <v>2382.8000000000002</v>
      </c>
      <c r="H31" s="15"/>
      <c r="I31" s="15"/>
      <c r="J31" s="22"/>
      <c r="N31" s="74"/>
      <c r="O31" s="74"/>
      <c r="P31" s="74"/>
      <c r="Q31" s="74"/>
      <c r="R31" s="74"/>
    </row>
    <row r="32" spans="1:18" s="5" customFormat="1" ht="15" x14ac:dyDescent="0.2">
      <c r="A32" s="95" t="s">
        <v>49</v>
      </c>
      <c r="B32" s="14"/>
      <c r="C32" s="28"/>
      <c r="D32" s="28"/>
      <c r="E32" s="44"/>
      <c r="F32" s="15">
        <f t="shared" si="7"/>
        <v>0</v>
      </c>
      <c r="G32" s="15">
        <f t="shared" si="8"/>
        <v>0</v>
      </c>
      <c r="H32" s="15"/>
      <c r="I32" s="15"/>
      <c r="J32" s="22"/>
      <c r="N32" s="74"/>
      <c r="O32" s="74"/>
      <c r="P32" s="74"/>
      <c r="Q32" s="74"/>
      <c r="R32" s="74"/>
    </row>
    <row r="33" spans="1:20" ht="45" x14ac:dyDescent="0.2">
      <c r="A33" s="87" t="s">
        <v>35</v>
      </c>
      <c r="B33" s="15">
        <v>129220.8</v>
      </c>
      <c r="C33" s="28">
        <v>129220.8</v>
      </c>
      <c r="D33" s="30"/>
      <c r="E33" s="16"/>
      <c r="F33" s="15">
        <f t="shared" si="7"/>
        <v>0</v>
      </c>
      <c r="G33" s="15">
        <f t="shared" si="8"/>
        <v>129220.8</v>
      </c>
      <c r="H33" s="15"/>
      <c r="I33" s="15"/>
      <c r="J33" s="36"/>
    </row>
    <row r="34" spans="1:20" ht="15" x14ac:dyDescent="0.2">
      <c r="A34" s="87" t="s">
        <v>11</v>
      </c>
      <c r="B34" s="15"/>
      <c r="C34" s="28">
        <v>6264.8</v>
      </c>
      <c r="D34" s="30"/>
      <c r="E34" s="16"/>
      <c r="F34" s="15">
        <f t="shared" si="7"/>
        <v>0</v>
      </c>
      <c r="G34" s="15">
        <f t="shared" si="8"/>
        <v>6264.8</v>
      </c>
      <c r="H34" s="15"/>
      <c r="I34" s="15"/>
      <c r="J34" s="36"/>
      <c r="T34" s="55"/>
    </row>
    <row r="35" spans="1:20" ht="45" x14ac:dyDescent="0.2">
      <c r="A35" s="87" t="s">
        <v>51</v>
      </c>
      <c r="B35" s="15"/>
      <c r="C35" s="28"/>
      <c r="D35" s="30"/>
      <c r="E35" s="16"/>
      <c r="F35" s="15">
        <f t="shared" si="7"/>
        <v>0</v>
      </c>
      <c r="G35" s="15">
        <f t="shared" si="8"/>
        <v>0</v>
      </c>
      <c r="H35" s="15"/>
      <c r="I35" s="15"/>
      <c r="J35" s="36"/>
      <c r="T35" s="55"/>
    </row>
    <row r="36" spans="1:20" ht="15" x14ac:dyDescent="0.2">
      <c r="A36" s="93" t="s">
        <v>50</v>
      </c>
      <c r="B36" s="15"/>
      <c r="C36" s="28"/>
      <c r="D36" s="30"/>
      <c r="E36" s="16"/>
      <c r="F36" s="15">
        <f t="shared" si="7"/>
        <v>0</v>
      </c>
      <c r="G36" s="15">
        <f t="shared" si="8"/>
        <v>0</v>
      </c>
      <c r="H36" s="15"/>
      <c r="I36" s="15"/>
      <c r="J36" s="36"/>
      <c r="T36" s="55"/>
    </row>
    <row r="37" spans="1:20" ht="14.25" x14ac:dyDescent="0.2">
      <c r="A37" s="145" t="s">
        <v>13</v>
      </c>
      <c r="B37" s="145"/>
      <c r="C37" s="145"/>
      <c r="D37" s="145"/>
      <c r="E37" s="145"/>
      <c r="F37" s="145"/>
      <c r="G37" s="145"/>
      <c r="H37" s="130"/>
      <c r="I37" s="130"/>
      <c r="J37" s="130"/>
    </row>
    <row r="38" spans="1:20" s="1" customFormat="1" ht="33.75" customHeight="1" x14ac:dyDescent="0.2">
      <c r="A38" s="18" t="s">
        <v>14</v>
      </c>
      <c r="B38" s="10">
        <f>B42+B46</f>
        <v>174099.49999999997</v>
      </c>
      <c r="C38" s="10">
        <f>C42+C46</f>
        <v>180364.3</v>
      </c>
      <c r="D38" s="10">
        <f t="shared" ref="D38:I38" si="9">D42+D46</f>
        <v>0</v>
      </c>
      <c r="E38" s="10">
        <f t="shared" si="9"/>
        <v>0</v>
      </c>
      <c r="F38" s="10">
        <f t="shared" si="9"/>
        <v>0</v>
      </c>
      <c r="G38" s="10">
        <f t="shared" si="9"/>
        <v>180364.3</v>
      </c>
      <c r="H38" s="10">
        <f t="shared" si="9"/>
        <v>0</v>
      </c>
      <c r="I38" s="10">
        <f t="shared" si="9"/>
        <v>0</v>
      </c>
      <c r="J38" s="10"/>
      <c r="N38" s="72"/>
      <c r="O38" s="72"/>
      <c r="P38" s="72"/>
      <c r="Q38" s="72"/>
      <c r="R38" s="72"/>
    </row>
    <row r="39" spans="1:20" s="110" customFormat="1" ht="33.75" customHeight="1" x14ac:dyDescent="0.2">
      <c r="A39" s="108" t="s">
        <v>93</v>
      </c>
      <c r="B39" s="109"/>
      <c r="C39" s="109"/>
      <c r="D39" s="109"/>
      <c r="E39" s="109"/>
      <c r="F39" s="109"/>
      <c r="G39" s="109"/>
      <c r="H39" s="109"/>
      <c r="I39" s="109"/>
      <c r="J39" s="109"/>
      <c r="N39" s="111"/>
      <c r="O39" s="111"/>
      <c r="P39" s="111"/>
      <c r="Q39" s="111"/>
      <c r="R39" s="111"/>
    </row>
    <row r="40" spans="1:20" s="110" customFormat="1" ht="33.75" customHeight="1" x14ac:dyDescent="0.2">
      <c r="A40" s="108" t="s">
        <v>94</v>
      </c>
      <c r="B40" s="109">
        <v>24161.5</v>
      </c>
      <c r="C40" s="109">
        <v>24161.5</v>
      </c>
      <c r="D40" s="109"/>
      <c r="E40" s="109"/>
      <c r="F40" s="109">
        <f t="shared" ref="F40:F41" si="10">D40+E40</f>
        <v>0</v>
      </c>
      <c r="G40" s="109">
        <f t="shared" ref="G40:G41" si="11">C40+F40</f>
        <v>24161.5</v>
      </c>
      <c r="H40" s="109"/>
      <c r="I40" s="109"/>
      <c r="J40" s="109"/>
      <c r="N40" s="111"/>
      <c r="O40" s="111"/>
      <c r="P40" s="111"/>
      <c r="Q40" s="111"/>
      <c r="R40" s="111"/>
    </row>
    <row r="41" spans="1:20" s="110" customFormat="1" ht="88.5" customHeight="1" x14ac:dyDescent="0.2">
      <c r="A41" s="108" t="s">
        <v>95</v>
      </c>
      <c r="B41" s="109">
        <f>B38-B40</f>
        <v>149937.99999999997</v>
      </c>
      <c r="C41" s="109">
        <f>C38-C40</f>
        <v>156202.79999999999</v>
      </c>
      <c r="D41" s="109"/>
      <c r="E41" s="109"/>
      <c r="F41" s="109">
        <f t="shared" si="10"/>
        <v>0</v>
      </c>
      <c r="G41" s="109">
        <f t="shared" si="11"/>
        <v>156202.79999999999</v>
      </c>
      <c r="H41" s="109"/>
      <c r="I41" s="109"/>
      <c r="J41" s="109"/>
      <c r="N41" s="111"/>
      <c r="O41" s="111"/>
      <c r="P41" s="111"/>
      <c r="Q41" s="111"/>
      <c r="R41" s="111"/>
    </row>
    <row r="42" spans="1:20" s="5" customFormat="1" ht="150" x14ac:dyDescent="0.2">
      <c r="A42" s="89" t="s">
        <v>53</v>
      </c>
      <c r="B42" s="14">
        <f>B43+B44+B45</f>
        <v>169191.69999999998</v>
      </c>
      <c r="C42" s="14">
        <f t="shared" ref="C42:E42" si="12">C43+C44+C45</f>
        <v>175456.5</v>
      </c>
      <c r="D42" s="14">
        <f t="shared" si="12"/>
        <v>0</v>
      </c>
      <c r="E42" s="14">
        <f t="shared" si="12"/>
        <v>0</v>
      </c>
      <c r="F42" s="14">
        <f>D42+E42</f>
        <v>0</v>
      </c>
      <c r="G42" s="15">
        <f>C42+F42</f>
        <v>175456.5</v>
      </c>
      <c r="H42" s="15">
        <f t="shared" ref="H42" si="13">H43+H44+H45</f>
        <v>0</v>
      </c>
      <c r="I42" s="15"/>
      <c r="J42" s="22"/>
      <c r="K42" s="160"/>
      <c r="L42" s="160"/>
      <c r="N42" s="74">
        <v>1506150.1</v>
      </c>
      <c r="O42" s="74">
        <v>847999.19999999984</v>
      </c>
      <c r="P42" s="74">
        <v>3204422.2000000007</v>
      </c>
      <c r="Q42" s="74"/>
      <c r="R42" s="74"/>
      <c r="S42" s="74" t="e">
        <f>C42-#REF!</f>
        <v>#REF!</v>
      </c>
    </row>
    <row r="43" spans="1:20" s="5" customFormat="1" ht="45" x14ac:dyDescent="0.2">
      <c r="A43" s="89" t="s">
        <v>54</v>
      </c>
      <c r="B43" s="14">
        <v>13546.9</v>
      </c>
      <c r="C43" s="28">
        <v>13546.9</v>
      </c>
      <c r="D43" s="28"/>
      <c r="E43" s="28"/>
      <c r="F43" s="14">
        <f t="shared" ref="F43:F46" si="14">D43+E43</f>
        <v>0</v>
      </c>
      <c r="G43" s="15">
        <f>C43+F43</f>
        <v>13546.9</v>
      </c>
      <c r="H43" s="15"/>
      <c r="I43" s="15"/>
      <c r="J43" s="162"/>
      <c r="N43" s="74"/>
      <c r="O43" s="74"/>
      <c r="P43" s="74"/>
      <c r="Q43" s="74"/>
      <c r="R43" s="74"/>
    </row>
    <row r="44" spans="1:20" s="5" customFormat="1" ht="30" x14ac:dyDescent="0.2">
      <c r="A44" s="89" t="s">
        <v>55</v>
      </c>
      <c r="B44" s="14">
        <v>8126</v>
      </c>
      <c r="C44" s="28">
        <v>8126</v>
      </c>
      <c r="D44" s="28"/>
      <c r="E44" s="28"/>
      <c r="F44" s="14">
        <f t="shared" si="14"/>
        <v>0</v>
      </c>
      <c r="G44" s="15">
        <f t="shared" ref="G44:G46" si="15">C44+F44</f>
        <v>8126</v>
      </c>
      <c r="H44" s="15"/>
      <c r="I44" s="15"/>
      <c r="J44" s="162"/>
      <c r="N44" s="74"/>
      <c r="O44" s="74"/>
      <c r="P44" s="74"/>
      <c r="Q44" s="74"/>
      <c r="R44" s="74"/>
    </row>
    <row r="45" spans="1:20" s="5" customFormat="1" ht="90" x14ac:dyDescent="0.2">
      <c r="A45" s="89" t="s">
        <v>56</v>
      </c>
      <c r="B45" s="14">
        <v>147518.79999999999</v>
      </c>
      <c r="C45" s="28">
        <v>153783.6</v>
      </c>
      <c r="D45" s="28"/>
      <c r="E45" s="28"/>
      <c r="F45" s="14">
        <f t="shared" si="14"/>
        <v>0</v>
      </c>
      <c r="G45" s="15">
        <f t="shared" si="15"/>
        <v>153783.6</v>
      </c>
      <c r="H45" s="15"/>
      <c r="I45" s="15"/>
      <c r="J45" s="162"/>
      <c r="N45" s="74"/>
      <c r="O45" s="74"/>
      <c r="P45" s="74"/>
      <c r="Q45" s="74"/>
      <c r="R45" s="74"/>
    </row>
    <row r="46" spans="1:20" s="5" customFormat="1" ht="30" x14ac:dyDescent="0.2">
      <c r="A46" s="89" t="s">
        <v>57</v>
      </c>
      <c r="B46" s="14">
        <v>4907.8</v>
      </c>
      <c r="C46" s="28">
        <v>4907.8</v>
      </c>
      <c r="D46" s="28"/>
      <c r="E46" s="28"/>
      <c r="F46" s="14">
        <f t="shared" si="14"/>
        <v>0</v>
      </c>
      <c r="G46" s="15">
        <f t="shared" si="15"/>
        <v>4907.8</v>
      </c>
      <c r="H46" s="101"/>
      <c r="I46" s="101"/>
      <c r="J46" s="84"/>
      <c r="N46" s="74"/>
      <c r="O46" s="74"/>
      <c r="P46" s="74"/>
      <c r="Q46" s="74"/>
      <c r="R46" s="74"/>
    </row>
    <row r="47" spans="1:20" s="1" customFormat="1" ht="15" x14ac:dyDescent="0.2">
      <c r="A47" s="18" t="s">
        <v>15</v>
      </c>
      <c r="B47" s="10">
        <f>B51+B52+B59</f>
        <v>43009.8</v>
      </c>
      <c r="C47" s="10">
        <f t="shared" ref="C47:F47" si="16">C51+C52+C59</f>
        <v>43383.199999999997</v>
      </c>
      <c r="D47" s="10">
        <f t="shared" si="16"/>
        <v>0</v>
      </c>
      <c r="E47" s="10">
        <f t="shared" si="16"/>
        <v>0</v>
      </c>
      <c r="F47" s="10">
        <f t="shared" si="16"/>
        <v>0</v>
      </c>
      <c r="G47" s="10">
        <f>G51+G52+G59</f>
        <v>43383.199999999997</v>
      </c>
      <c r="H47" s="10">
        <f>H51+H52+H59</f>
        <v>0</v>
      </c>
      <c r="I47" s="10">
        <f>I51+I52+I59</f>
        <v>0</v>
      </c>
      <c r="J47" s="10"/>
      <c r="N47" s="72"/>
      <c r="O47" s="72"/>
      <c r="P47" s="72"/>
      <c r="Q47" s="72"/>
      <c r="R47" s="72"/>
    </row>
    <row r="48" spans="1:20" s="110" customFormat="1" ht="15" x14ac:dyDescent="0.2">
      <c r="A48" s="108" t="s">
        <v>93</v>
      </c>
      <c r="B48" s="109"/>
      <c r="C48" s="109"/>
      <c r="D48" s="109"/>
      <c r="E48" s="109"/>
      <c r="F48" s="109"/>
      <c r="G48" s="109"/>
      <c r="H48" s="109"/>
      <c r="I48" s="109"/>
      <c r="J48" s="109"/>
      <c r="N48" s="111"/>
      <c r="O48" s="111"/>
      <c r="P48" s="111"/>
      <c r="Q48" s="111"/>
      <c r="R48" s="111"/>
    </row>
    <row r="49" spans="1:18" s="110" customFormat="1" ht="30" x14ac:dyDescent="0.2">
      <c r="A49" s="108" t="s">
        <v>94</v>
      </c>
      <c r="B49" s="109">
        <f>B51+B54+B61</f>
        <v>7052</v>
      </c>
      <c r="C49" s="109">
        <f t="shared" ref="C49:F49" si="17">C51+C54+C61</f>
        <v>7052</v>
      </c>
      <c r="D49" s="109">
        <f t="shared" si="17"/>
        <v>0</v>
      </c>
      <c r="E49" s="109">
        <f t="shared" si="17"/>
        <v>0</v>
      </c>
      <c r="F49" s="109">
        <f t="shared" si="17"/>
        <v>0</v>
      </c>
      <c r="G49" s="109">
        <f t="shared" ref="G49:G50" si="18">C49+F49</f>
        <v>7052</v>
      </c>
      <c r="H49" s="109"/>
      <c r="I49" s="109"/>
      <c r="J49" s="109"/>
      <c r="N49" s="111"/>
      <c r="O49" s="111"/>
      <c r="P49" s="111"/>
      <c r="Q49" s="111"/>
      <c r="R49" s="111"/>
    </row>
    <row r="50" spans="1:18" s="110" customFormat="1" ht="90" x14ac:dyDescent="0.2">
      <c r="A50" s="108" t="s">
        <v>95</v>
      </c>
      <c r="B50" s="109">
        <f>B55+B62</f>
        <v>35957.800000000003</v>
      </c>
      <c r="C50" s="109">
        <f>C55+C62</f>
        <v>36331.199999999997</v>
      </c>
      <c r="D50" s="109">
        <f t="shared" ref="D50:F50" si="19">D55+D62</f>
        <v>0</v>
      </c>
      <c r="E50" s="109">
        <f t="shared" si="19"/>
        <v>0</v>
      </c>
      <c r="F50" s="109">
        <f t="shared" si="19"/>
        <v>0</v>
      </c>
      <c r="G50" s="109">
        <f t="shared" si="18"/>
        <v>36331.199999999997</v>
      </c>
      <c r="H50" s="109"/>
      <c r="I50" s="109"/>
      <c r="J50" s="109"/>
      <c r="N50" s="111"/>
      <c r="O50" s="111"/>
      <c r="P50" s="111"/>
      <c r="Q50" s="111"/>
      <c r="R50" s="111"/>
    </row>
    <row r="51" spans="1:18" s="7" customFormat="1" ht="36" customHeight="1" x14ac:dyDescent="0.2">
      <c r="A51" s="20" t="s">
        <v>58</v>
      </c>
      <c r="B51" s="21">
        <v>40</v>
      </c>
      <c r="C51" s="49">
        <v>40</v>
      </c>
      <c r="D51" s="49"/>
      <c r="E51" s="49"/>
      <c r="F51" s="14">
        <f>D51+E51</f>
        <v>0</v>
      </c>
      <c r="G51" s="15">
        <f>C51+F51</f>
        <v>40</v>
      </c>
      <c r="H51" s="15"/>
      <c r="I51" s="15"/>
      <c r="J51" s="37"/>
      <c r="N51" s="75"/>
      <c r="O51" s="75"/>
      <c r="P51" s="75"/>
      <c r="Q51" s="75"/>
      <c r="R51" s="75"/>
    </row>
    <row r="52" spans="1:18" s="2" customFormat="1" ht="30" x14ac:dyDescent="0.2">
      <c r="A52" s="23" t="s">
        <v>16</v>
      </c>
      <c r="B52" s="12">
        <f>B56+B57+B58</f>
        <v>11786.3</v>
      </c>
      <c r="C52" s="12">
        <f t="shared" ref="C52:I52" si="20">C56+C57+C58</f>
        <v>11786.3</v>
      </c>
      <c r="D52" s="12">
        <f t="shared" si="20"/>
        <v>0</v>
      </c>
      <c r="E52" s="12">
        <f t="shared" si="20"/>
        <v>0</v>
      </c>
      <c r="F52" s="12">
        <f t="shared" si="20"/>
        <v>0</v>
      </c>
      <c r="G52" s="12">
        <f t="shared" si="20"/>
        <v>11786.3</v>
      </c>
      <c r="H52" s="12"/>
      <c r="I52" s="12">
        <f t="shared" si="20"/>
        <v>0</v>
      </c>
      <c r="J52" s="12"/>
      <c r="N52" s="76"/>
      <c r="O52" s="76"/>
      <c r="P52" s="76"/>
      <c r="Q52" s="76"/>
      <c r="R52" s="76"/>
    </row>
    <row r="53" spans="1:18" s="114" customFormat="1" ht="15" x14ac:dyDescent="0.2">
      <c r="A53" s="112" t="s">
        <v>93</v>
      </c>
      <c r="B53" s="113"/>
      <c r="C53" s="113"/>
      <c r="D53" s="113"/>
      <c r="E53" s="113"/>
      <c r="F53" s="113"/>
      <c r="G53" s="113"/>
      <c r="H53" s="113"/>
      <c r="I53" s="113"/>
      <c r="J53" s="113"/>
      <c r="N53" s="115"/>
      <c r="O53" s="115"/>
      <c r="P53" s="115"/>
      <c r="Q53" s="115"/>
      <c r="R53" s="115"/>
    </row>
    <row r="54" spans="1:18" s="114" customFormat="1" ht="30" x14ac:dyDescent="0.2">
      <c r="A54" s="112" t="s">
        <v>94</v>
      </c>
      <c r="B54" s="113">
        <v>1910</v>
      </c>
      <c r="C54" s="113">
        <v>1910</v>
      </c>
      <c r="D54" s="113"/>
      <c r="E54" s="113"/>
      <c r="F54" s="113">
        <f t="shared" ref="F54:F55" si="21">D54+E54</f>
        <v>0</v>
      </c>
      <c r="G54" s="113">
        <f t="shared" ref="G54:G57" si="22">C54+F54</f>
        <v>1910</v>
      </c>
      <c r="H54" s="113"/>
      <c r="I54" s="113"/>
      <c r="J54" s="113"/>
      <c r="N54" s="115"/>
      <c r="O54" s="115"/>
      <c r="P54" s="115"/>
      <c r="Q54" s="115"/>
      <c r="R54" s="115"/>
    </row>
    <row r="55" spans="1:18" s="114" customFormat="1" ht="90" x14ac:dyDescent="0.2">
      <c r="A55" s="112" t="s">
        <v>95</v>
      </c>
      <c r="B55" s="113">
        <f>B52-B54</f>
        <v>9876.2999999999993</v>
      </c>
      <c r="C55" s="113">
        <f>C52-C54</f>
        <v>9876.2999999999993</v>
      </c>
      <c r="D55" s="113"/>
      <c r="E55" s="113"/>
      <c r="F55" s="113">
        <f t="shared" si="21"/>
        <v>0</v>
      </c>
      <c r="G55" s="113">
        <f t="shared" si="22"/>
        <v>9876.2999999999993</v>
      </c>
      <c r="H55" s="113"/>
      <c r="I55" s="113"/>
      <c r="J55" s="113"/>
      <c r="N55" s="115"/>
      <c r="O55" s="115"/>
      <c r="P55" s="115"/>
      <c r="Q55" s="115"/>
      <c r="R55" s="115"/>
    </row>
    <row r="56" spans="1:18" s="5" customFormat="1" ht="30" x14ac:dyDescent="0.2">
      <c r="A56" s="19" t="s">
        <v>59</v>
      </c>
      <c r="B56" s="14">
        <v>188.8</v>
      </c>
      <c r="C56" s="28">
        <v>188.8</v>
      </c>
      <c r="D56" s="44"/>
      <c r="E56" s="28"/>
      <c r="F56" s="14">
        <f>D56+E56</f>
        <v>0</v>
      </c>
      <c r="G56" s="15">
        <f t="shared" si="22"/>
        <v>188.8</v>
      </c>
      <c r="H56" s="15"/>
      <c r="I56" s="15"/>
      <c r="J56" s="22"/>
      <c r="K56" s="161"/>
      <c r="L56" s="161"/>
      <c r="N56" s="74"/>
      <c r="O56" s="74"/>
      <c r="P56" s="74"/>
      <c r="Q56" s="74"/>
      <c r="R56" s="74"/>
    </row>
    <row r="57" spans="1:18" s="5" customFormat="1" ht="135" x14ac:dyDescent="0.2">
      <c r="A57" s="89" t="s">
        <v>91</v>
      </c>
      <c r="B57" s="14">
        <v>11597.5</v>
      </c>
      <c r="C57" s="28">
        <v>11597.5</v>
      </c>
      <c r="D57" s="28"/>
      <c r="E57" s="28"/>
      <c r="F57" s="14">
        <f>D57+E57</f>
        <v>0</v>
      </c>
      <c r="G57" s="15">
        <f t="shared" si="22"/>
        <v>11597.5</v>
      </c>
      <c r="H57" s="15"/>
      <c r="I57" s="15"/>
      <c r="J57" s="41"/>
      <c r="N57" s="74"/>
      <c r="O57" s="74"/>
      <c r="P57" s="74"/>
      <c r="Q57" s="74"/>
      <c r="R57" s="74"/>
    </row>
    <row r="58" spans="1:18" s="5" customFormat="1" ht="45" x14ac:dyDescent="0.2">
      <c r="A58" s="19" t="s">
        <v>60</v>
      </c>
      <c r="B58" s="14"/>
      <c r="C58" s="28"/>
      <c r="D58" s="44"/>
      <c r="E58" s="44"/>
      <c r="F58" s="14">
        <f>D58+E58</f>
        <v>0</v>
      </c>
      <c r="G58" s="15">
        <f>C58+F58</f>
        <v>0</v>
      </c>
      <c r="H58" s="15"/>
      <c r="I58" s="15"/>
      <c r="J58" s="14"/>
      <c r="N58" s="74"/>
      <c r="O58" s="74"/>
      <c r="P58" s="74"/>
      <c r="Q58" s="74"/>
      <c r="R58" s="74"/>
    </row>
    <row r="59" spans="1:18" s="2" customFormat="1" ht="15" x14ac:dyDescent="0.2">
      <c r="A59" s="23" t="s">
        <v>17</v>
      </c>
      <c r="B59" s="12">
        <f>B63+B64+B65+B66+B67</f>
        <v>31183.5</v>
      </c>
      <c r="C59" s="12">
        <f t="shared" ref="C59:I59" si="23">C63+C64+C65+C66+C67</f>
        <v>31556.9</v>
      </c>
      <c r="D59" s="12">
        <f t="shared" si="23"/>
        <v>0</v>
      </c>
      <c r="E59" s="12">
        <f t="shared" si="23"/>
        <v>0</v>
      </c>
      <c r="F59" s="12">
        <f t="shared" si="23"/>
        <v>0</v>
      </c>
      <c r="G59" s="12">
        <f t="shared" si="23"/>
        <v>31556.9</v>
      </c>
      <c r="H59" s="12">
        <f t="shared" si="23"/>
        <v>0</v>
      </c>
      <c r="I59" s="12">
        <f t="shared" si="23"/>
        <v>0</v>
      </c>
      <c r="J59" s="12"/>
      <c r="N59" s="76"/>
      <c r="O59" s="76"/>
      <c r="P59" s="76"/>
      <c r="Q59" s="76"/>
      <c r="R59" s="76"/>
    </row>
    <row r="60" spans="1:18" s="114" customFormat="1" ht="15" x14ac:dyDescent="0.2">
      <c r="A60" s="112" t="s">
        <v>93</v>
      </c>
      <c r="B60" s="113"/>
      <c r="C60" s="113"/>
      <c r="D60" s="113"/>
      <c r="E60" s="113"/>
      <c r="F60" s="113"/>
      <c r="G60" s="113"/>
      <c r="H60" s="113"/>
      <c r="I60" s="113"/>
      <c r="J60" s="113"/>
      <c r="N60" s="115"/>
      <c r="O60" s="115"/>
      <c r="P60" s="115"/>
      <c r="Q60" s="115"/>
      <c r="R60" s="115"/>
    </row>
    <row r="61" spans="1:18" s="114" customFormat="1" ht="30" x14ac:dyDescent="0.2">
      <c r="A61" s="112" t="s">
        <v>94</v>
      </c>
      <c r="B61" s="113">
        <v>5102</v>
      </c>
      <c r="C61" s="113">
        <v>5102</v>
      </c>
      <c r="D61" s="113"/>
      <c r="E61" s="113"/>
      <c r="F61" s="113">
        <f t="shared" ref="F61:F62" si="24">D61+E61</f>
        <v>0</v>
      </c>
      <c r="G61" s="113"/>
      <c r="H61" s="113"/>
      <c r="I61" s="113"/>
      <c r="J61" s="113"/>
      <c r="N61" s="115"/>
      <c r="O61" s="115"/>
      <c r="P61" s="115"/>
      <c r="Q61" s="115"/>
      <c r="R61" s="115"/>
    </row>
    <row r="62" spans="1:18" s="114" customFormat="1" ht="90" x14ac:dyDescent="0.2">
      <c r="A62" s="112" t="s">
        <v>95</v>
      </c>
      <c r="B62" s="113">
        <f>B59-B61</f>
        <v>26081.5</v>
      </c>
      <c r="C62" s="113">
        <f>C59-C61</f>
        <v>26454.9</v>
      </c>
      <c r="D62" s="113"/>
      <c r="E62" s="113"/>
      <c r="F62" s="113">
        <f t="shared" si="24"/>
        <v>0</v>
      </c>
      <c r="G62" s="113"/>
      <c r="H62" s="113"/>
      <c r="I62" s="113"/>
      <c r="J62" s="113"/>
      <c r="N62" s="115"/>
      <c r="O62" s="115"/>
      <c r="P62" s="115"/>
      <c r="Q62" s="115"/>
      <c r="R62" s="115"/>
    </row>
    <row r="63" spans="1:18" s="5" customFormat="1" ht="165" x14ac:dyDescent="0.2">
      <c r="A63" s="89" t="s">
        <v>61</v>
      </c>
      <c r="B63" s="14">
        <v>29658.6</v>
      </c>
      <c r="C63" s="28">
        <v>30032</v>
      </c>
      <c r="D63" s="28"/>
      <c r="E63" s="28"/>
      <c r="F63" s="14">
        <f>D63+E63</f>
        <v>0</v>
      </c>
      <c r="G63" s="15">
        <f t="shared" ref="G63:G66" si="25">C63+F63</f>
        <v>30032</v>
      </c>
      <c r="H63" s="15"/>
      <c r="I63" s="15"/>
      <c r="J63" s="61"/>
      <c r="N63" s="74"/>
      <c r="O63" s="74"/>
      <c r="P63" s="74"/>
      <c r="Q63" s="74"/>
      <c r="R63" s="74"/>
    </row>
    <row r="64" spans="1:18" s="5" customFormat="1" ht="77.25" customHeight="1" x14ac:dyDescent="0.2">
      <c r="A64" s="19" t="s">
        <v>62</v>
      </c>
      <c r="B64" s="14">
        <v>1000</v>
      </c>
      <c r="C64" s="28">
        <v>1000</v>
      </c>
      <c r="D64" s="28"/>
      <c r="E64" s="28"/>
      <c r="F64" s="14">
        <f>D64+E64</f>
        <v>0</v>
      </c>
      <c r="G64" s="15">
        <f t="shared" si="25"/>
        <v>1000</v>
      </c>
      <c r="H64" s="15"/>
      <c r="I64" s="15"/>
      <c r="J64" s="37"/>
      <c r="N64" s="74"/>
      <c r="O64" s="74"/>
      <c r="P64" s="74"/>
      <c r="Q64" s="74"/>
      <c r="R64" s="74"/>
    </row>
    <row r="65" spans="1:18" s="5" customFormat="1" ht="93" customHeight="1" x14ac:dyDescent="0.2">
      <c r="A65" s="19" t="s">
        <v>66</v>
      </c>
      <c r="B65" s="14"/>
      <c r="C65" s="28"/>
      <c r="D65" s="28"/>
      <c r="E65" s="28"/>
      <c r="F65" s="14">
        <f>D65+E65</f>
        <v>0</v>
      </c>
      <c r="G65" s="15">
        <f t="shared" si="25"/>
        <v>0</v>
      </c>
      <c r="H65" s="15"/>
      <c r="I65" s="15"/>
      <c r="J65" s="41"/>
      <c r="N65" s="74"/>
      <c r="O65" s="74"/>
      <c r="P65" s="74"/>
      <c r="Q65" s="74"/>
      <c r="R65" s="74"/>
    </row>
    <row r="66" spans="1:18" s="5" customFormat="1" ht="30" x14ac:dyDescent="0.2">
      <c r="A66" s="19" t="s">
        <v>67</v>
      </c>
      <c r="B66" s="14"/>
      <c r="C66" s="28"/>
      <c r="D66" s="28"/>
      <c r="E66" s="28"/>
      <c r="F66" s="14">
        <f>D66+E66</f>
        <v>0</v>
      </c>
      <c r="G66" s="15">
        <f t="shared" si="25"/>
        <v>0</v>
      </c>
      <c r="H66" s="15"/>
      <c r="I66" s="15"/>
      <c r="J66" s="61"/>
      <c r="N66" s="74"/>
      <c r="O66" s="74"/>
      <c r="P66" s="74"/>
      <c r="Q66" s="74"/>
      <c r="R66" s="74"/>
    </row>
    <row r="67" spans="1:18" s="5" customFormat="1" ht="45" x14ac:dyDescent="0.2">
      <c r="A67" s="19" t="s">
        <v>63</v>
      </c>
      <c r="B67" s="14">
        <v>524.9</v>
      </c>
      <c r="C67" s="28">
        <v>524.9</v>
      </c>
      <c r="D67" s="28"/>
      <c r="E67" s="28"/>
      <c r="F67" s="14">
        <f>D67+E67</f>
        <v>0</v>
      </c>
      <c r="G67" s="15">
        <f>C67+F67</f>
        <v>524.9</v>
      </c>
      <c r="H67" s="15"/>
      <c r="I67" s="15"/>
      <c r="J67" s="22"/>
      <c r="N67" s="74"/>
      <c r="O67" s="74"/>
      <c r="P67" s="74"/>
      <c r="Q67" s="74"/>
      <c r="R67" s="74"/>
    </row>
    <row r="68" spans="1:18" s="3" customFormat="1" ht="15" x14ac:dyDescent="0.2">
      <c r="A68" s="18" t="s">
        <v>18</v>
      </c>
      <c r="B68" s="10">
        <f>B72+B73+B74+B76+B79+B75+B77+B78</f>
        <v>9569.2999999999993</v>
      </c>
      <c r="C68" s="10">
        <f t="shared" ref="C68:I68" si="26">C72+C73+C74+C76+C79+C75+C77+C78</f>
        <v>9589.2999999999993</v>
      </c>
      <c r="D68" s="10">
        <f t="shared" si="26"/>
        <v>0</v>
      </c>
      <c r="E68" s="10">
        <f t="shared" si="26"/>
        <v>0</v>
      </c>
      <c r="F68" s="10">
        <f t="shared" si="26"/>
        <v>0</v>
      </c>
      <c r="G68" s="10">
        <f>G72+G73+G74+G76+G79+G75+G77+G78</f>
        <v>9589.2999999999993</v>
      </c>
      <c r="H68" s="10">
        <f t="shared" si="26"/>
        <v>0</v>
      </c>
      <c r="I68" s="10">
        <f t="shared" si="26"/>
        <v>0</v>
      </c>
      <c r="J68" s="10"/>
      <c r="N68" s="77"/>
      <c r="O68" s="77"/>
      <c r="P68" s="77"/>
      <c r="Q68" s="77"/>
      <c r="R68" s="77"/>
    </row>
    <row r="69" spans="1:18" s="116" customFormat="1" ht="15" x14ac:dyDescent="0.2">
      <c r="A69" s="108" t="s">
        <v>93</v>
      </c>
      <c r="B69" s="109"/>
      <c r="C69" s="109"/>
      <c r="D69" s="109"/>
      <c r="E69" s="109"/>
      <c r="F69" s="109"/>
      <c r="G69" s="109"/>
      <c r="H69" s="109"/>
      <c r="I69" s="109"/>
      <c r="J69" s="109"/>
      <c r="N69" s="117"/>
      <c r="O69" s="117"/>
      <c r="P69" s="117"/>
      <c r="Q69" s="117"/>
      <c r="R69" s="117"/>
    </row>
    <row r="70" spans="1:18" s="116" customFormat="1" ht="30" x14ac:dyDescent="0.2">
      <c r="A70" s="108" t="s">
        <v>94</v>
      </c>
      <c r="B70" s="109">
        <v>4869</v>
      </c>
      <c r="C70" s="109">
        <v>4869</v>
      </c>
      <c r="D70" s="109"/>
      <c r="E70" s="109"/>
      <c r="F70" s="109">
        <f>D70+E70</f>
        <v>0</v>
      </c>
      <c r="G70" s="109">
        <f>C70+F70</f>
        <v>4869</v>
      </c>
      <c r="H70" s="109"/>
      <c r="I70" s="109"/>
      <c r="J70" s="109"/>
      <c r="N70" s="117"/>
      <c r="O70" s="117"/>
      <c r="P70" s="117"/>
      <c r="Q70" s="117"/>
      <c r="R70" s="117"/>
    </row>
    <row r="71" spans="1:18" s="116" customFormat="1" ht="90" x14ac:dyDescent="0.2">
      <c r="A71" s="108" t="s">
        <v>95</v>
      </c>
      <c r="B71" s="109">
        <f>B68-B70</f>
        <v>4700.2999999999993</v>
      </c>
      <c r="C71" s="109">
        <f>C68-C70</f>
        <v>4720.2999999999993</v>
      </c>
      <c r="D71" s="109"/>
      <c r="E71" s="109"/>
      <c r="F71" s="109">
        <f>D71+E71</f>
        <v>0</v>
      </c>
      <c r="G71" s="109">
        <f>C71+F71</f>
        <v>4720.2999999999993</v>
      </c>
      <c r="H71" s="109"/>
      <c r="I71" s="109"/>
      <c r="J71" s="109"/>
      <c r="N71" s="117"/>
      <c r="O71" s="117"/>
      <c r="P71" s="117"/>
      <c r="Q71" s="117"/>
      <c r="R71" s="117"/>
    </row>
    <row r="72" spans="1:18" s="5" customFormat="1" ht="75" x14ac:dyDescent="0.2">
      <c r="A72" s="19" t="s">
        <v>64</v>
      </c>
      <c r="B72" s="14">
        <v>4700.3</v>
      </c>
      <c r="C72" s="28">
        <v>4700.3</v>
      </c>
      <c r="D72" s="28"/>
      <c r="E72" s="28"/>
      <c r="F72" s="14">
        <f t="shared" ref="F72:F79" si="27">D72+E72</f>
        <v>0</v>
      </c>
      <c r="G72" s="15">
        <f>C72+F72</f>
        <v>4700.3</v>
      </c>
      <c r="H72" s="15"/>
      <c r="I72" s="15"/>
      <c r="J72" s="37"/>
      <c r="N72" s="74"/>
      <c r="O72" s="74"/>
      <c r="P72" s="74"/>
      <c r="Q72" s="74"/>
      <c r="R72" s="74"/>
    </row>
    <row r="73" spans="1:18" s="5" customFormat="1" ht="75" x14ac:dyDescent="0.2">
      <c r="A73" s="19" t="s">
        <v>65</v>
      </c>
      <c r="B73" s="14"/>
      <c r="C73" s="28"/>
      <c r="D73" s="44"/>
      <c r="E73" s="44"/>
      <c r="F73" s="14">
        <f t="shared" si="27"/>
        <v>0</v>
      </c>
      <c r="G73" s="15">
        <f t="shared" ref="G73:G79" si="28">C73+F73</f>
        <v>0</v>
      </c>
      <c r="H73" s="15"/>
      <c r="I73" s="15"/>
      <c r="J73" s="22"/>
      <c r="N73" s="74"/>
      <c r="O73" s="74"/>
      <c r="P73" s="74"/>
      <c r="Q73" s="74"/>
      <c r="R73" s="74"/>
    </row>
    <row r="74" spans="1:18" s="5" customFormat="1" ht="30" x14ac:dyDescent="0.2">
      <c r="A74" s="19" t="s">
        <v>68</v>
      </c>
      <c r="B74" s="14"/>
      <c r="C74" s="28"/>
      <c r="D74" s="44"/>
      <c r="E74" s="44"/>
      <c r="F74" s="14">
        <f t="shared" si="27"/>
        <v>0</v>
      </c>
      <c r="G74" s="15">
        <f t="shared" si="28"/>
        <v>0</v>
      </c>
      <c r="H74" s="15"/>
      <c r="I74" s="15"/>
      <c r="J74" s="14"/>
      <c r="N74" s="74"/>
      <c r="O74" s="74"/>
      <c r="P74" s="74"/>
      <c r="Q74" s="74"/>
      <c r="R74" s="74"/>
    </row>
    <row r="75" spans="1:18" s="5" customFormat="1" ht="15" x14ac:dyDescent="0.2">
      <c r="A75" s="19" t="s">
        <v>86</v>
      </c>
      <c r="B75" s="14"/>
      <c r="C75" s="28"/>
      <c r="D75" s="44"/>
      <c r="E75" s="44"/>
      <c r="F75" s="14">
        <f t="shared" si="27"/>
        <v>0</v>
      </c>
      <c r="G75" s="15">
        <f t="shared" si="28"/>
        <v>0</v>
      </c>
      <c r="H75" s="15"/>
      <c r="I75" s="15"/>
      <c r="J75" s="14"/>
      <c r="N75" s="74"/>
      <c r="O75" s="74"/>
      <c r="P75" s="74"/>
      <c r="Q75" s="74"/>
      <c r="R75" s="74"/>
    </row>
    <row r="76" spans="1:18" s="5" customFormat="1" ht="60" x14ac:dyDescent="0.2">
      <c r="A76" s="19" t="s">
        <v>70</v>
      </c>
      <c r="B76" s="15"/>
      <c r="C76" s="28"/>
      <c r="D76" s="44"/>
      <c r="E76" s="44"/>
      <c r="F76" s="15">
        <f t="shared" si="27"/>
        <v>0</v>
      </c>
      <c r="G76" s="15">
        <f t="shared" si="28"/>
        <v>0</v>
      </c>
      <c r="H76" s="15"/>
      <c r="I76" s="15"/>
      <c r="J76" s="14"/>
      <c r="N76" s="74"/>
      <c r="O76" s="74"/>
      <c r="P76" s="74"/>
      <c r="Q76" s="74"/>
      <c r="R76" s="74"/>
    </row>
    <row r="77" spans="1:18" s="5" customFormat="1" ht="30" x14ac:dyDescent="0.2">
      <c r="A77" s="19" t="s">
        <v>69</v>
      </c>
      <c r="B77" s="15">
        <v>4804</v>
      </c>
      <c r="C77" s="28">
        <v>4824</v>
      </c>
      <c r="D77" s="28"/>
      <c r="E77" s="44"/>
      <c r="F77" s="15">
        <f t="shared" si="27"/>
        <v>0</v>
      </c>
      <c r="G77" s="15">
        <f t="shared" si="28"/>
        <v>4824</v>
      </c>
      <c r="H77" s="15"/>
      <c r="I77" s="15"/>
      <c r="J77" s="14"/>
      <c r="N77" s="74"/>
      <c r="O77" s="74"/>
      <c r="P77" s="74"/>
      <c r="Q77" s="74"/>
      <c r="R77" s="74"/>
    </row>
    <row r="78" spans="1:18" s="5" customFormat="1" ht="30" x14ac:dyDescent="0.2">
      <c r="A78" s="19" t="s">
        <v>83</v>
      </c>
      <c r="B78" s="15">
        <v>65</v>
      </c>
      <c r="C78" s="28">
        <v>65</v>
      </c>
      <c r="D78" s="28"/>
      <c r="E78" s="44"/>
      <c r="F78" s="15">
        <f t="shared" si="27"/>
        <v>0</v>
      </c>
      <c r="G78" s="15">
        <f t="shared" si="28"/>
        <v>65</v>
      </c>
      <c r="H78" s="15"/>
      <c r="I78" s="15"/>
      <c r="J78" s="14"/>
      <c r="N78" s="74"/>
      <c r="O78" s="74"/>
      <c r="P78" s="74"/>
      <c r="Q78" s="74"/>
      <c r="R78" s="74"/>
    </row>
    <row r="79" spans="1:18" s="5" customFormat="1" ht="30" x14ac:dyDescent="0.2">
      <c r="A79" s="89" t="s">
        <v>71</v>
      </c>
      <c r="B79" s="14"/>
      <c r="C79" s="28"/>
      <c r="D79" s="28"/>
      <c r="E79" s="28"/>
      <c r="F79" s="14">
        <f t="shared" si="27"/>
        <v>0</v>
      </c>
      <c r="G79" s="15">
        <f t="shared" si="28"/>
        <v>0</v>
      </c>
      <c r="H79" s="15"/>
      <c r="I79" s="15"/>
      <c r="J79" s="37"/>
      <c r="N79" s="74"/>
      <c r="O79" s="74"/>
      <c r="P79" s="74"/>
      <c r="Q79" s="74"/>
      <c r="R79" s="74"/>
    </row>
    <row r="80" spans="1:18" s="4" customFormat="1" ht="14.25" x14ac:dyDescent="0.2">
      <c r="A80" s="9" t="s">
        <v>19</v>
      </c>
      <c r="B80" s="24">
        <f>B38+B47+B68</f>
        <v>226678.59999999998</v>
      </c>
      <c r="C80" s="50">
        <f t="shared" ref="C80:I80" si="29">C38+C47+C68</f>
        <v>233336.8</v>
      </c>
      <c r="D80" s="50">
        <f t="shared" si="29"/>
        <v>0</v>
      </c>
      <c r="E80" s="50">
        <f t="shared" si="29"/>
        <v>0</v>
      </c>
      <c r="F80" s="24">
        <f t="shared" si="29"/>
        <v>0</v>
      </c>
      <c r="G80" s="24">
        <f t="shared" si="29"/>
        <v>233336.8</v>
      </c>
      <c r="H80" s="24">
        <f t="shared" si="29"/>
        <v>0</v>
      </c>
      <c r="I80" s="24">
        <f t="shared" si="29"/>
        <v>0</v>
      </c>
      <c r="J80" s="24"/>
      <c r="N80" s="71"/>
      <c r="O80" s="71"/>
      <c r="P80" s="71"/>
      <c r="Q80" s="71"/>
      <c r="R80" s="71"/>
    </row>
    <row r="81" spans="1:18" s="121" customFormat="1" ht="14.25" x14ac:dyDescent="0.2">
      <c r="A81" s="118" t="s">
        <v>93</v>
      </c>
      <c r="B81" s="119"/>
      <c r="C81" s="120"/>
      <c r="D81" s="120"/>
      <c r="E81" s="120"/>
      <c r="F81" s="119"/>
      <c r="G81" s="119"/>
      <c r="H81" s="119"/>
      <c r="I81" s="119"/>
      <c r="J81" s="119"/>
      <c r="N81" s="122"/>
      <c r="O81" s="122"/>
      <c r="P81" s="122"/>
      <c r="Q81" s="122"/>
      <c r="R81" s="122"/>
    </row>
    <row r="82" spans="1:18" s="121" customFormat="1" ht="14.25" x14ac:dyDescent="0.2">
      <c r="A82" s="118" t="s">
        <v>94</v>
      </c>
      <c r="B82" s="119">
        <f>B40+B49+B70</f>
        <v>36082.5</v>
      </c>
      <c r="C82" s="120">
        <f t="shared" ref="C82:H83" si="30">C40+C49+C70</f>
        <v>36082.5</v>
      </c>
      <c r="D82" s="120">
        <f t="shared" si="30"/>
        <v>0</v>
      </c>
      <c r="E82" s="120">
        <f t="shared" si="30"/>
        <v>0</v>
      </c>
      <c r="F82" s="119">
        <f t="shared" si="30"/>
        <v>0</v>
      </c>
      <c r="G82" s="119">
        <f>G40+G49+G70</f>
        <v>36082.5</v>
      </c>
      <c r="H82" s="119">
        <f t="shared" si="30"/>
        <v>0</v>
      </c>
      <c r="I82" s="119"/>
      <c r="J82" s="119"/>
      <c r="N82" s="122"/>
      <c r="O82" s="122"/>
      <c r="P82" s="122"/>
      <c r="Q82" s="122"/>
      <c r="R82" s="122"/>
    </row>
    <row r="83" spans="1:18" s="121" customFormat="1" ht="85.5" x14ac:dyDescent="0.2">
      <c r="A83" s="118" t="s">
        <v>95</v>
      </c>
      <c r="B83" s="119">
        <f>B41+B50+B71</f>
        <v>190596.09999999998</v>
      </c>
      <c r="C83" s="120">
        <f t="shared" si="30"/>
        <v>197254.3</v>
      </c>
      <c r="D83" s="120">
        <f t="shared" si="30"/>
        <v>0</v>
      </c>
      <c r="E83" s="120">
        <f t="shared" si="30"/>
        <v>0</v>
      </c>
      <c r="F83" s="119">
        <f t="shared" si="30"/>
        <v>0</v>
      </c>
      <c r="G83" s="119">
        <f t="shared" si="30"/>
        <v>197254.3</v>
      </c>
      <c r="H83" s="119">
        <f t="shared" si="30"/>
        <v>0</v>
      </c>
      <c r="I83" s="119"/>
      <c r="J83" s="119"/>
      <c r="N83" s="122"/>
      <c r="O83" s="122"/>
      <c r="P83" s="122"/>
      <c r="Q83" s="122"/>
      <c r="R83" s="122"/>
    </row>
    <row r="84" spans="1:18" s="4" customFormat="1" ht="28.5" x14ac:dyDescent="0.2">
      <c r="A84" s="9" t="s">
        <v>23</v>
      </c>
      <c r="B84" s="50">
        <f t="shared" ref="B84:H84" si="31">B80-B28</f>
        <v>36082.499999999971</v>
      </c>
      <c r="C84" s="50">
        <f t="shared" si="31"/>
        <v>36475.899999999994</v>
      </c>
      <c r="D84" s="50">
        <f t="shared" si="31"/>
        <v>0</v>
      </c>
      <c r="E84" s="50">
        <f t="shared" si="31"/>
        <v>0</v>
      </c>
      <c r="F84" s="50">
        <f t="shared" si="31"/>
        <v>0</v>
      </c>
      <c r="G84" s="50">
        <f t="shared" si="31"/>
        <v>36475.899999999994</v>
      </c>
      <c r="H84" s="50">
        <f t="shared" si="31"/>
        <v>0</v>
      </c>
      <c r="I84" s="50"/>
      <c r="J84" s="50"/>
      <c r="N84" s="71"/>
      <c r="O84" s="71"/>
      <c r="P84" s="71"/>
      <c r="Q84" s="71"/>
      <c r="R84" s="71"/>
    </row>
    <row r="85" spans="1:18" s="4" customFormat="1" ht="14.25" x14ac:dyDescent="0.2">
      <c r="A85" s="9" t="s">
        <v>20</v>
      </c>
      <c r="B85" s="50">
        <f t="shared" ref="B85:H85" si="32">B7-B80</f>
        <v>1479.1000000000349</v>
      </c>
      <c r="C85" s="50">
        <f t="shared" si="32"/>
        <v>1085.7000000000116</v>
      </c>
      <c r="D85" s="50">
        <f t="shared" si="32"/>
        <v>0</v>
      </c>
      <c r="E85" s="50">
        <f t="shared" si="32"/>
        <v>0</v>
      </c>
      <c r="F85" s="50">
        <f t="shared" si="32"/>
        <v>0</v>
      </c>
      <c r="G85" s="50">
        <f t="shared" si="32"/>
        <v>1085.7000000000116</v>
      </c>
      <c r="H85" s="50">
        <f t="shared" si="32"/>
        <v>0</v>
      </c>
      <c r="I85" s="50"/>
      <c r="J85" s="54"/>
      <c r="N85" s="71"/>
      <c r="O85" s="71"/>
      <c r="P85" s="71"/>
      <c r="Q85" s="71"/>
      <c r="R85" s="71"/>
    </row>
    <row r="86" spans="1:18" s="1" customFormat="1" ht="45" x14ac:dyDescent="0.2">
      <c r="A86" s="26" t="s">
        <v>87</v>
      </c>
      <c r="B86" s="25">
        <f>B85/B8*100</f>
        <v>3.9377981768615684</v>
      </c>
      <c r="C86" s="42">
        <f>C85/C8*100</f>
        <v>2.890451950928639</v>
      </c>
      <c r="D86" s="46"/>
      <c r="E86" s="46"/>
      <c r="F86" s="24"/>
      <c r="G86" s="25">
        <f>G85/G8*100</f>
        <v>2.890451950928639</v>
      </c>
      <c r="H86" s="25" t="e">
        <f>H85/H8*100</f>
        <v>#DIV/0!</v>
      </c>
      <c r="I86" s="25"/>
      <c r="J86" s="25"/>
      <c r="N86" s="72"/>
      <c r="O86" s="72"/>
      <c r="P86" s="72"/>
      <c r="Q86" s="72"/>
      <c r="R86" s="72"/>
    </row>
    <row r="87" spans="1:18" ht="60" x14ac:dyDescent="0.2">
      <c r="A87" s="27" t="s">
        <v>88</v>
      </c>
      <c r="B87" s="15">
        <f>B85/B8*100</f>
        <v>3.9377981768615684</v>
      </c>
      <c r="C87" s="28">
        <f>C85/C8*100</f>
        <v>2.890451950928639</v>
      </c>
      <c r="D87" s="47"/>
      <c r="E87" s="47"/>
      <c r="F87" s="29"/>
      <c r="G87" s="30">
        <f>G85/G8*100</f>
        <v>2.890451950928639</v>
      </c>
      <c r="H87" s="30" t="e">
        <f>H85/H8*100</f>
        <v>#DIV/0!</v>
      </c>
      <c r="I87" s="30"/>
      <c r="J87" s="30"/>
    </row>
    <row r="88" spans="1:18" s="6" customFormat="1" ht="14.25" customHeight="1" x14ac:dyDescent="0.2">
      <c r="A88" s="65" t="s">
        <v>30</v>
      </c>
      <c r="B88" s="51">
        <f>B89+B92+B95+B96</f>
        <v>-1479.1</v>
      </c>
      <c r="C88" s="51">
        <f t="shared" ref="C88:H88" si="33">C89+C92+C95+C96</f>
        <v>-1085.6999999999998</v>
      </c>
      <c r="D88" s="51">
        <f t="shared" si="33"/>
        <v>0</v>
      </c>
      <c r="E88" s="51">
        <f t="shared" si="33"/>
        <v>0</v>
      </c>
      <c r="F88" s="51">
        <f t="shared" si="33"/>
        <v>0</v>
      </c>
      <c r="G88" s="51">
        <f t="shared" si="33"/>
        <v>-1085.6999999999998</v>
      </c>
      <c r="H88" s="51">
        <f t="shared" si="33"/>
        <v>0</v>
      </c>
      <c r="I88" s="51"/>
      <c r="J88" s="51"/>
      <c r="K88" s="79"/>
      <c r="L88" s="70"/>
      <c r="N88" s="70"/>
      <c r="O88" s="70"/>
      <c r="P88" s="70"/>
      <c r="Q88" s="70"/>
      <c r="R88" s="70"/>
    </row>
    <row r="89" spans="1:18" s="67" customFormat="1" ht="30" x14ac:dyDescent="0.2">
      <c r="A89" s="11" t="s">
        <v>37</v>
      </c>
      <c r="B89" s="42">
        <f>B90+B91</f>
        <v>0</v>
      </c>
      <c r="C89" s="42">
        <f t="shared" ref="C89" si="34">C90+C91</f>
        <v>0</v>
      </c>
      <c r="D89" s="42">
        <f>D90+D91</f>
        <v>0</v>
      </c>
      <c r="E89" s="42">
        <f t="shared" ref="E89:F89" si="35">E90+E91</f>
        <v>0</v>
      </c>
      <c r="F89" s="42">
        <f t="shared" si="35"/>
        <v>0</v>
      </c>
      <c r="G89" s="42">
        <f>G90+G91</f>
        <v>0</v>
      </c>
      <c r="H89" s="42">
        <f t="shared" ref="H89" si="36">H90+H91</f>
        <v>0</v>
      </c>
      <c r="I89" s="42"/>
      <c r="J89" s="42"/>
      <c r="K89" s="80"/>
      <c r="L89" s="70"/>
      <c r="N89" s="66"/>
      <c r="O89" s="66"/>
      <c r="P89" s="66"/>
      <c r="Q89" s="66"/>
      <c r="R89" s="66"/>
    </row>
    <row r="90" spans="1:18" s="55" customFormat="1" ht="30" x14ac:dyDescent="0.2">
      <c r="A90" s="13" t="s">
        <v>38</v>
      </c>
      <c r="B90" s="30"/>
      <c r="C90" s="28"/>
      <c r="D90" s="28"/>
      <c r="E90" s="28"/>
      <c r="F90" s="28">
        <f>D90+E90</f>
        <v>0</v>
      </c>
      <c r="G90" s="30">
        <f>C90+F90</f>
        <v>0</v>
      </c>
      <c r="H90" s="30"/>
      <c r="I90" s="30"/>
      <c r="J90" s="61"/>
      <c r="K90" s="80"/>
      <c r="L90" s="70"/>
      <c r="N90" s="62"/>
      <c r="O90" s="62"/>
      <c r="P90" s="62"/>
      <c r="Q90" s="62"/>
      <c r="R90" s="62"/>
    </row>
    <row r="91" spans="1:18" s="55" customFormat="1" ht="30" x14ac:dyDescent="0.2">
      <c r="A91" s="13" t="s">
        <v>39</v>
      </c>
      <c r="B91" s="30"/>
      <c r="C91" s="28"/>
      <c r="D91" s="28"/>
      <c r="E91" s="28"/>
      <c r="F91" s="28">
        <f>D91+E91</f>
        <v>0</v>
      </c>
      <c r="G91" s="30">
        <f t="shared" ref="G91" si="37">C91+F91</f>
        <v>0</v>
      </c>
      <c r="H91" s="30"/>
      <c r="I91" s="30"/>
      <c r="J91" s="61"/>
      <c r="K91" s="80"/>
      <c r="L91" s="70"/>
      <c r="N91" s="62"/>
      <c r="O91" s="62"/>
      <c r="P91" s="62"/>
      <c r="Q91" s="62"/>
      <c r="R91" s="62"/>
    </row>
    <row r="92" spans="1:18" s="67" customFormat="1" ht="45" x14ac:dyDescent="0.2">
      <c r="A92" s="11" t="s">
        <v>40</v>
      </c>
      <c r="B92" s="42">
        <f>B93+B94</f>
        <v>-1967</v>
      </c>
      <c r="C92" s="42">
        <f t="shared" ref="C92:H92" si="38">C93+C94</f>
        <v>-1573.6</v>
      </c>
      <c r="D92" s="42">
        <f t="shared" si="38"/>
        <v>0</v>
      </c>
      <c r="E92" s="42">
        <f t="shared" si="38"/>
        <v>0</v>
      </c>
      <c r="F92" s="42">
        <f t="shared" si="38"/>
        <v>0</v>
      </c>
      <c r="G92" s="42">
        <f t="shared" si="38"/>
        <v>-1573.6</v>
      </c>
      <c r="H92" s="42">
        <f t="shared" si="38"/>
        <v>0</v>
      </c>
      <c r="I92" s="42"/>
      <c r="J92" s="42"/>
      <c r="K92" s="80"/>
      <c r="L92" s="70"/>
      <c r="N92" s="66"/>
      <c r="O92" s="66"/>
      <c r="P92" s="66"/>
      <c r="Q92" s="66"/>
      <c r="R92" s="66"/>
    </row>
    <row r="93" spans="1:18" s="55" customFormat="1" ht="60" x14ac:dyDescent="0.2">
      <c r="A93" s="89" t="s">
        <v>41</v>
      </c>
      <c r="B93" s="30"/>
      <c r="C93" s="28"/>
      <c r="D93" s="28"/>
      <c r="E93" s="28"/>
      <c r="F93" s="28">
        <f>D93+E93</f>
        <v>0</v>
      </c>
      <c r="G93" s="30">
        <f>C93+F93</f>
        <v>0</v>
      </c>
      <c r="H93" s="30"/>
      <c r="I93" s="30"/>
      <c r="J93" s="61"/>
      <c r="K93" s="80"/>
      <c r="L93" s="70"/>
      <c r="N93" s="62"/>
      <c r="O93" s="62"/>
      <c r="P93" s="62"/>
      <c r="Q93" s="62"/>
      <c r="R93" s="62"/>
    </row>
    <row r="94" spans="1:18" s="55" customFormat="1" ht="75" x14ac:dyDescent="0.2">
      <c r="A94" s="89" t="s">
        <v>42</v>
      </c>
      <c r="B94" s="30">
        <v>-1967</v>
      </c>
      <c r="C94" s="28">
        <v>-1573.6</v>
      </c>
      <c r="D94" s="28"/>
      <c r="E94" s="28"/>
      <c r="F94" s="28">
        <f t="shared" ref="F94:F101" si="39">D94+E94</f>
        <v>0</v>
      </c>
      <c r="G94" s="30">
        <f t="shared" ref="G94:G100" si="40">C94+F94</f>
        <v>-1573.6</v>
      </c>
      <c r="H94" s="30"/>
      <c r="I94" s="30"/>
      <c r="J94" s="61"/>
      <c r="K94" s="80"/>
      <c r="L94" s="70"/>
      <c r="N94" s="62"/>
      <c r="O94" s="62"/>
      <c r="P94" s="62"/>
      <c r="Q94" s="62"/>
      <c r="R94" s="62"/>
    </row>
    <row r="95" spans="1:18" s="55" customFormat="1" ht="30" x14ac:dyDescent="0.2">
      <c r="A95" s="13" t="s">
        <v>43</v>
      </c>
      <c r="B95" s="30">
        <v>487.9</v>
      </c>
      <c r="C95" s="28">
        <v>487.9</v>
      </c>
      <c r="D95" s="28"/>
      <c r="E95" s="28"/>
      <c r="F95" s="28">
        <f t="shared" si="39"/>
        <v>0</v>
      </c>
      <c r="G95" s="30">
        <f>C95+F95</f>
        <v>487.9</v>
      </c>
      <c r="H95" s="30"/>
      <c r="I95" s="30"/>
      <c r="J95" s="61"/>
      <c r="K95" s="80"/>
      <c r="L95" s="70"/>
      <c r="N95" s="62"/>
      <c r="O95" s="62"/>
      <c r="P95" s="62"/>
      <c r="Q95" s="62"/>
      <c r="R95" s="62"/>
    </row>
    <row r="96" spans="1:18" s="55" customFormat="1" ht="30" x14ac:dyDescent="0.2">
      <c r="A96" s="13" t="s">
        <v>21</v>
      </c>
      <c r="B96" s="30">
        <f>B97+B98</f>
        <v>0</v>
      </c>
      <c r="C96" s="28">
        <f>C97+C98</f>
        <v>0</v>
      </c>
      <c r="D96" s="28">
        <f t="shared" ref="D96:E96" si="41">D97+D98</f>
        <v>0</v>
      </c>
      <c r="E96" s="31">
        <f t="shared" si="41"/>
        <v>0</v>
      </c>
      <c r="F96" s="28">
        <f t="shared" si="39"/>
        <v>0</v>
      </c>
      <c r="G96" s="30">
        <f>G97+G98</f>
        <v>0</v>
      </c>
      <c r="H96" s="30">
        <f>H97+H98</f>
        <v>0</v>
      </c>
      <c r="I96" s="30"/>
      <c r="J96" s="30"/>
      <c r="K96" s="80"/>
      <c r="L96" s="70"/>
      <c r="N96" s="62"/>
      <c r="O96" s="62"/>
      <c r="P96" s="62"/>
      <c r="Q96" s="62"/>
      <c r="R96" s="62"/>
    </row>
    <row r="97" spans="1:18" s="55" customFormat="1" ht="30" x14ac:dyDescent="0.2">
      <c r="A97" s="90" t="s">
        <v>44</v>
      </c>
      <c r="B97" s="30">
        <v>-228645.6</v>
      </c>
      <c r="C97" s="28">
        <v>-234910.4</v>
      </c>
      <c r="D97" s="28"/>
      <c r="E97" s="31"/>
      <c r="F97" s="28">
        <f t="shared" si="39"/>
        <v>0</v>
      </c>
      <c r="G97" s="30">
        <f t="shared" si="40"/>
        <v>-234910.4</v>
      </c>
      <c r="H97" s="30"/>
      <c r="I97" s="30"/>
      <c r="J97" s="30"/>
      <c r="K97" s="80"/>
      <c r="L97" s="70"/>
      <c r="N97" s="62"/>
      <c r="O97" s="62"/>
      <c r="P97" s="62"/>
      <c r="Q97" s="62"/>
      <c r="R97" s="62"/>
    </row>
    <row r="98" spans="1:18" s="55" customFormat="1" ht="30" x14ac:dyDescent="0.2">
      <c r="A98" s="90" t="s">
        <v>45</v>
      </c>
      <c r="B98" s="30">
        <v>228645.6</v>
      </c>
      <c r="C98" s="28">
        <v>234910.4</v>
      </c>
      <c r="D98" s="28"/>
      <c r="E98" s="31"/>
      <c r="F98" s="28">
        <f t="shared" si="39"/>
        <v>0</v>
      </c>
      <c r="G98" s="30">
        <f t="shared" si="40"/>
        <v>234910.4</v>
      </c>
      <c r="H98" s="30"/>
      <c r="I98" s="30"/>
      <c r="J98" s="30"/>
      <c r="K98" s="80"/>
      <c r="L98" s="70"/>
      <c r="N98" s="62"/>
      <c r="O98" s="62"/>
      <c r="P98" s="62"/>
      <c r="Q98" s="62"/>
      <c r="R98" s="62"/>
    </row>
    <row r="99" spans="1:18" s="63" customFormat="1" ht="30" x14ac:dyDescent="0.2">
      <c r="A99" s="19" t="s">
        <v>27</v>
      </c>
      <c r="B99" s="31"/>
      <c r="C99" s="31"/>
      <c r="D99" s="31"/>
      <c r="E99" s="31"/>
      <c r="F99" s="28">
        <f t="shared" si="39"/>
        <v>0</v>
      </c>
      <c r="G99" s="30"/>
      <c r="H99" s="30"/>
      <c r="I99" s="30"/>
      <c r="J99" s="30"/>
      <c r="K99" s="80"/>
      <c r="L99" s="70"/>
      <c r="N99" s="64"/>
      <c r="O99" s="64"/>
      <c r="P99" s="64"/>
      <c r="Q99" s="64"/>
      <c r="R99" s="64"/>
    </row>
    <row r="100" spans="1:18" s="63" customFormat="1" ht="15" x14ac:dyDescent="0.2">
      <c r="A100" s="97" t="s">
        <v>28</v>
      </c>
      <c r="B100" s="31"/>
      <c r="C100" s="60"/>
      <c r="D100" s="31"/>
      <c r="E100" s="31"/>
      <c r="F100" s="28">
        <f t="shared" si="39"/>
        <v>0</v>
      </c>
      <c r="G100" s="30">
        <f t="shared" si="40"/>
        <v>0</v>
      </c>
      <c r="H100" s="30"/>
      <c r="I100" s="30"/>
      <c r="J100" s="30"/>
      <c r="K100" s="81"/>
      <c r="L100" s="70"/>
      <c r="N100" s="64"/>
      <c r="O100" s="64"/>
      <c r="P100" s="64"/>
      <c r="Q100" s="64"/>
      <c r="R100" s="64"/>
    </row>
    <row r="101" spans="1:18" s="63" customFormat="1" ht="15" x14ac:dyDescent="0.2">
      <c r="A101" s="97" t="s">
        <v>29</v>
      </c>
      <c r="B101" s="31"/>
      <c r="C101" s="31"/>
      <c r="D101" s="31"/>
      <c r="E101" s="31"/>
      <c r="F101" s="28">
        <f t="shared" si="39"/>
        <v>0</v>
      </c>
      <c r="G101" s="30"/>
      <c r="H101" s="30"/>
      <c r="I101" s="30"/>
      <c r="J101" s="30"/>
      <c r="K101" s="81"/>
      <c r="L101" s="70"/>
      <c r="N101" s="64"/>
      <c r="O101" s="64"/>
      <c r="P101" s="64"/>
      <c r="Q101" s="64"/>
      <c r="R101" s="64"/>
    </row>
    <row r="102" spans="1:18" s="55" customFormat="1" ht="14.25" x14ac:dyDescent="0.2">
      <c r="A102" s="164" t="s">
        <v>25</v>
      </c>
      <c r="B102" s="129"/>
      <c r="C102" s="123"/>
      <c r="D102" s="129"/>
      <c r="E102" s="129"/>
      <c r="F102" s="129"/>
      <c r="G102" s="129"/>
      <c r="H102" s="129"/>
      <c r="I102" s="129"/>
      <c r="J102" s="163"/>
      <c r="K102" s="82"/>
      <c r="L102" s="70"/>
      <c r="N102" s="62"/>
      <c r="O102" s="62"/>
      <c r="P102" s="62"/>
      <c r="Q102" s="62"/>
      <c r="R102" s="62"/>
    </row>
    <row r="103" spans="1:18" s="55" customFormat="1" ht="12.75" customHeight="1" x14ac:dyDescent="0.2">
      <c r="A103" s="164" t="s">
        <v>24</v>
      </c>
      <c r="B103" s="129"/>
      <c r="C103" s="123"/>
      <c r="D103" s="129"/>
      <c r="E103" s="129"/>
      <c r="F103" s="129"/>
      <c r="G103" s="129"/>
      <c r="H103" s="129"/>
      <c r="I103" s="129"/>
      <c r="J103" s="163"/>
      <c r="K103" s="82"/>
      <c r="N103" s="62"/>
      <c r="O103" s="62"/>
      <c r="P103" s="62"/>
      <c r="Q103" s="62"/>
      <c r="R103" s="62"/>
    </row>
    <row r="104" spans="1:18" s="63" customFormat="1" ht="15" x14ac:dyDescent="0.25">
      <c r="A104" s="19" t="s">
        <v>89</v>
      </c>
      <c r="B104" s="32">
        <v>34669.199999999997</v>
      </c>
      <c r="C104" s="32">
        <v>34369.199999999997</v>
      </c>
      <c r="D104" s="33" t="s">
        <v>26</v>
      </c>
      <c r="E104" s="33" t="s">
        <v>26</v>
      </c>
      <c r="F104" s="33" t="s">
        <v>26</v>
      </c>
      <c r="G104" s="32">
        <v>34369.199999999997</v>
      </c>
      <c r="H104" s="78"/>
      <c r="I104" s="78"/>
      <c r="J104" s="78"/>
      <c r="K104" s="83"/>
      <c r="N104" s="64"/>
      <c r="O104" s="64"/>
      <c r="P104" s="64"/>
      <c r="Q104" s="64"/>
      <c r="R104" s="64"/>
    </row>
    <row r="105" spans="1:18" s="63" customFormat="1" ht="45" x14ac:dyDescent="0.25">
      <c r="A105" s="20" t="s">
        <v>46</v>
      </c>
      <c r="B105" s="34">
        <f>B104/B8</f>
        <v>0.92299582552393933</v>
      </c>
      <c r="C105" s="34">
        <f>C104/C8</f>
        <v>0.9150089453058442</v>
      </c>
      <c r="D105" s="33" t="s">
        <v>26</v>
      </c>
      <c r="E105" s="33" t="s">
        <v>26</v>
      </c>
      <c r="F105" s="33" t="s">
        <v>26</v>
      </c>
      <c r="G105" s="34">
        <f>C105</f>
        <v>0.9150089453058442</v>
      </c>
      <c r="H105" s="34" t="e">
        <f>H104/H8</f>
        <v>#DIV/0!</v>
      </c>
      <c r="I105" s="34"/>
      <c r="J105" s="34"/>
      <c r="K105" s="64"/>
      <c r="N105" s="64"/>
      <c r="O105" s="64"/>
      <c r="P105" s="64"/>
      <c r="Q105" s="64"/>
      <c r="R105" s="64"/>
    </row>
    <row r="106" spans="1:18" s="63" customFormat="1" ht="30" x14ac:dyDescent="0.25">
      <c r="A106" s="89" t="s">
        <v>90</v>
      </c>
      <c r="B106" s="32"/>
      <c r="C106" s="32"/>
      <c r="D106" s="33" t="s">
        <v>26</v>
      </c>
      <c r="E106" s="33" t="s">
        <v>26</v>
      </c>
      <c r="F106" s="33" t="s">
        <v>26</v>
      </c>
      <c r="G106" s="32"/>
      <c r="H106" s="32"/>
      <c r="I106" s="32"/>
      <c r="J106" s="32"/>
      <c r="K106" s="64"/>
      <c r="N106" s="64"/>
      <c r="O106" s="64"/>
      <c r="P106" s="64"/>
      <c r="Q106" s="64"/>
      <c r="R106" s="64"/>
    </row>
    <row r="107" spans="1:18" s="63" customFormat="1" ht="60" x14ac:dyDescent="0.25">
      <c r="A107" s="20" t="s">
        <v>47</v>
      </c>
      <c r="B107" s="34">
        <f>B106/B8</f>
        <v>0</v>
      </c>
      <c r="C107" s="34">
        <v>0</v>
      </c>
      <c r="D107" s="33" t="s">
        <v>26</v>
      </c>
      <c r="E107" s="33" t="s">
        <v>26</v>
      </c>
      <c r="F107" s="33" t="s">
        <v>26</v>
      </c>
      <c r="G107" s="34">
        <f>C107</f>
        <v>0</v>
      </c>
      <c r="H107" s="34"/>
      <c r="I107" s="34"/>
      <c r="J107" s="34"/>
      <c r="K107" s="64"/>
      <c r="N107" s="64"/>
      <c r="O107" s="64"/>
      <c r="P107" s="64"/>
      <c r="Q107" s="64"/>
      <c r="R107" s="64"/>
    </row>
    <row r="108" spans="1:18" ht="14.25" x14ac:dyDescent="0.2">
      <c r="A108" s="35"/>
      <c r="B108" s="35"/>
      <c r="C108" s="39"/>
      <c r="D108" s="39"/>
      <c r="E108" s="39"/>
      <c r="F108" s="35"/>
      <c r="G108" s="35"/>
      <c r="H108" s="35"/>
      <c r="I108" s="35"/>
      <c r="J108" s="35"/>
    </row>
  </sheetData>
  <mergeCells count="19">
    <mergeCell ref="K56:L56"/>
    <mergeCell ref="A102:A103"/>
    <mergeCell ref="J102:J103"/>
    <mergeCell ref="A6:J6"/>
    <mergeCell ref="J11:J12"/>
    <mergeCell ref="J16:J17"/>
    <mergeCell ref="A37:G37"/>
    <mergeCell ref="K42:L42"/>
    <mergeCell ref="J43:J45"/>
    <mergeCell ref="A1:J1"/>
    <mergeCell ref="B2:I2"/>
    <mergeCell ref="A3:A4"/>
    <mergeCell ref="B3:B4"/>
    <mergeCell ref="C3:C4"/>
    <mergeCell ref="D3:F3"/>
    <mergeCell ref="G3:G4"/>
    <mergeCell ref="H3:H4"/>
    <mergeCell ref="I3:I4"/>
    <mergeCell ref="J3:J4"/>
  </mergeCells>
  <pageMargins left="0.19685039370078741" right="0" top="0" bottom="0" header="0.15748031496062992" footer="0"/>
  <pageSetup paperSize="9" scale="58" fitToHeight="0" orientation="landscape" r:id="rId1"/>
  <headerFooter alignWithMargins="0">
    <oddFooter xml:space="preserve">&amp;C&amp;"Times New Roman,обычный"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2024</vt:lpstr>
      <vt:lpstr>2025</vt:lpstr>
      <vt:lpstr>2026</vt:lpstr>
      <vt:lpstr>'2024'!Заголовки_для_печати</vt:lpstr>
      <vt:lpstr>'2025'!Заголовки_для_печати</vt:lpstr>
      <vt:lpstr>'2026'!Заголовки_для_печати</vt:lpstr>
      <vt:lpstr>'2024'!Область_печати</vt:lpstr>
      <vt:lpstr>'2025'!Область_печати</vt:lpstr>
      <vt:lpstr>'2026'!Область_печати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9911</dc:creator>
  <cp:lastModifiedBy>администратор</cp:lastModifiedBy>
  <cp:lastPrinted>2020-06-18T07:52:05Z</cp:lastPrinted>
  <dcterms:created xsi:type="dcterms:W3CDTF">2010-11-17T11:39:51Z</dcterms:created>
  <dcterms:modified xsi:type="dcterms:W3CDTF">2024-12-23T07:16:11Z</dcterms:modified>
</cp:coreProperties>
</file>