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20" windowWidth="17865" windowHeight="10980" tabRatio="573"/>
  </bookViews>
  <sheets>
    <sheet name="2023" sheetId="1" r:id="rId1"/>
    <sheet name="2024" sheetId="2" r:id="rId2"/>
    <sheet name="2025" sheetId="3" r:id="rId3"/>
  </sheets>
  <definedNames>
    <definedName name="_1Excel_BuiltIn_Print_Area_1" localSheetId="1">#REF!</definedName>
    <definedName name="_1Excel_BuiltIn_Print_Area_1" localSheetId="2">#REF!</definedName>
    <definedName name="_1Excel_BuiltIn_Print_Area_1">#REF!</definedName>
    <definedName name="_2Excel_BuiltIn_Print_Area_2" localSheetId="1">#REF!</definedName>
    <definedName name="_2Excel_BuiltIn_Print_Area_2" localSheetId="2">#REF!</definedName>
    <definedName name="_2Excel_BuiltIn_Print_Area_2">#REF!</definedName>
    <definedName name="Excel_BuiltIn_Print_Area_1" localSheetId="1">#REF!</definedName>
    <definedName name="Excel_BuiltIn_Print_Area_1" localSheetId="2">#REF!</definedName>
    <definedName name="Excel_BuiltIn_Print_Area_1">#REF!</definedName>
    <definedName name="_xlnm.Print_Titles" localSheetId="0">'2023'!$A:$A,'2023'!$2:$5</definedName>
    <definedName name="_xlnm.Print_Titles" localSheetId="1">'2024'!$A:$A,'2024'!$2:$5</definedName>
    <definedName name="_xlnm.Print_Titles" localSheetId="2">'2025'!$A:$A,'2025'!$2:$5</definedName>
    <definedName name="_xlnm.Print_Area" localSheetId="0">'2023'!$A$1:$J$107</definedName>
    <definedName name="_xlnm.Print_Area" localSheetId="1">'2024'!$A$1:$J$107</definedName>
    <definedName name="_xlnm.Print_Area" localSheetId="2">'2025'!$A$1:$J$107</definedName>
  </definedNames>
  <calcPr calcId="145621"/>
</workbook>
</file>

<file path=xl/calcChain.xml><?xml version="1.0" encoding="utf-8"?>
<calcChain xmlns="http://schemas.openxmlformats.org/spreadsheetml/2006/main">
  <c r="H101" i="1" l="1"/>
  <c r="H71" i="1"/>
  <c r="H62" i="1"/>
  <c r="H55" i="1"/>
  <c r="H41" i="1"/>
  <c r="F62" i="1" l="1"/>
  <c r="F61" i="1"/>
  <c r="D42" i="2" l="1"/>
  <c r="G94" i="1" l="1"/>
  <c r="B29" i="1" l="1"/>
  <c r="C29" i="1"/>
  <c r="D29" i="1"/>
  <c r="E29" i="1"/>
  <c r="B41" i="1"/>
  <c r="F63" i="1" l="1"/>
  <c r="C68" i="1" l="1"/>
  <c r="F57" i="1" l="1"/>
  <c r="F56" i="1"/>
  <c r="D42" i="1" l="1"/>
  <c r="C96" i="1" l="1"/>
  <c r="D96" i="2" l="1"/>
  <c r="E96" i="2"/>
  <c r="F54" i="1" l="1"/>
  <c r="G107" i="3" l="1"/>
  <c r="F101" i="3"/>
  <c r="F100" i="3"/>
  <c r="G100" i="3" s="1"/>
  <c r="F99" i="3"/>
  <c r="F98" i="3"/>
  <c r="G98" i="3" s="1"/>
  <c r="F97" i="3"/>
  <c r="G97" i="3" s="1"/>
  <c r="H96" i="3"/>
  <c r="E96" i="3"/>
  <c r="D96" i="3"/>
  <c r="C96" i="3"/>
  <c r="B96" i="3"/>
  <c r="F95" i="3"/>
  <c r="G95" i="3" s="1"/>
  <c r="F94" i="3"/>
  <c r="G94" i="3" s="1"/>
  <c r="F93" i="3"/>
  <c r="G93" i="3" s="1"/>
  <c r="H92" i="3"/>
  <c r="E92" i="3"/>
  <c r="D92" i="3"/>
  <c r="C92" i="3"/>
  <c r="B92" i="3"/>
  <c r="F91" i="3"/>
  <c r="G91" i="3" s="1"/>
  <c r="F90" i="3"/>
  <c r="G90" i="3" s="1"/>
  <c r="H89" i="3"/>
  <c r="H88" i="3" s="1"/>
  <c r="E89" i="3"/>
  <c r="D89" i="3"/>
  <c r="C89" i="3"/>
  <c r="B89" i="3"/>
  <c r="B88" i="3"/>
  <c r="H83" i="3"/>
  <c r="H82" i="3"/>
  <c r="F79" i="3"/>
  <c r="G79" i="3" s="1"/>
  <c r="F78" i="3"/>
  <c r="G78" i="3" s="1"/>
  <c r="F77" i="3"/>
  <c r="G77" i="3" s="1"/>
  <c r="F76" i="3"/>
  <c r="G76" i="3" s="1"/>
  <c r="F75" i="3"/>
  <c r="G75" i="3" s="1"/>
  <c r="F74" i="3"/>
  <c r="G74" i="3" s="1"/>
  <c r="F73" i="3"/>
  <c r="G73" i="3" s="1"/>
  <c r="F72" i="3"/>
  <c r="G72" i="3" s="1"/>
  <c r="F71" i="3"/>
  <c r="G71" i="3" s="1"/>
  <c r="F70" i="3"/>
  <c r="G70" i="3" s="1"/>
  <c r="I68" i="3"/>
  <c r="H68" i="3"/>
  <c r="E68" i="3"/>
  <c r="D68" i="3"/>
  <c r="C68" i="3"/>
  <c r="B68" i="3"/>
  <c r="F67" i="3"/>
  <c r="G67" i="3" s="1"/>
  <c r="F66" i="3"/>
  <c r="G66" i="3" s="1"/>
  <c r="F65" i="3"/>
  <c r="G65" i="3" s="1"/>
  <c r="F64" i="3"/>
  <c r="G64" i="3" s="1"/>
  <c r="F63" i="3"/>
  <c r="G63" i="3" s="1"/>
  <c r="F62" i="3"/>
  <c r="F61" i="3"/>
  <c r="I59" i="3"/>
  <c r="H59" i="3"/>
  <c r="H47" i="3" s="1"/>
  <c r="E59" i="3"/>
  <c r="D59" i="3"/>
  <c r="C59" i="3"/>
  <c r="B59" i="3"/>
  <c r="F58" i="3"/>
  <c r="G58" i="3" s="1"/>
  <c r="F57" i="3"/>
  <c r="G57" i="3" s="1"/>
  <c r="F56" i="3"/>
  <c r="F55" i="3"/>
  <c r="F54" i="3"/>
  <c r="I52" i="3"/>
  <c r="E52" i="3"/>
  <c r="E47" i="3" s="1"/>
  <c r="D52" i="3"/>
  <c r="C52" i="3"/>
  <c r="C47" i="3" s="1"/>
  <c r="B52" i="3"/>
  <c r="G51" i="3"/>
  <c r="F51" i="3"/>
  <c r="E50" i="3"/>
  <c r="E83" i="3" s="1"/>
  <c r="D50" i="3"/>
  <c r="D83" i="3" s="1"/>
  <c r="C50" i="3"/>
  <c r="C83" i="3" s="1"/>
  <c r="B50" i="3"/>
  <c r="B83" i="3" s="1"/>
  <c r="E49" i="3"/>
  <c r="E82" i="3" s="1"/>
  <c r="D49" i="3"/>
  <c r="D82" i="3" s="1"/>
  <c r="C49" i="3"/>
  <c r="C82" i="3" s="1"/>
  <c r="B49" i="3"/>
  <c r="B82" i="3" s="1"/>
  <c r="I47" i="3"/>
  <c r="F46" i="3"/>
  <c r="G46" i="3" s="1"/>
  <c r="F45" i="3"/>
  <c r="G45" i="3" s="1"/>
  <c r="F44" i="3"/>
  <c r="G44" i="3" s="1"/>
  <c r="F43" i="3"/>
  <c r="G43" i="3" s="1"/>
  <c r="H42" i="3"/>
  <c r="E42" i="3"/>
  <c r="E38" i="3" s="1"/>
  <c r="D42" i="3"/>
  <c r="C42" i="3"/>
  <c r="S42" i="3" s="1"/>
  <c r="B42" i="3"/>
  <c r="B38" i="3" s="1"/>
  <c r="F41" i="3"/>
  <c r="G41" i="3" s="1"/>
  <c r="G40" i="3"/>
  <c r="F40" i="3"/>
  <c r="I38" i="3"/>
  <c r="I80" i="3" s="1"/>
  <c r="H38" i="3"/>
  <c r="D38" i="3"/>
  <c r="G36" i="3"/>
  <c r="F36" i="3"/>
  <c r="G35" i="3"/>
  <c r="F35" i="3"/>
  <c r="F34" i="3"/>
  <c r="G34" i="3" s="1"/>
  <c r="F33" i="3"/>
  <c r="G33" i="3" s="1"/>
  <c r="F32" i="3"/>
  <c r="G32" i="3" s="1"/>
  <c r="F31" i="3"/>
  <c r="G31" i="3" s="1"/>
  <c r="F30" i="3"/>
  <c r="G30" i="3" s="1"/>
  <c r="I29" i="3"/>
  <c r="H29" i="3"/>
  <c r="H28" i="3" s="1"/>
  <c r="H7" i="3" s="1"/>
  <c r="E29" i="3"/>
  <c r="E28" i="3" s="1"/>
  <c r="E7" i="3" s="1"/>
  <c r="D29" i="3"/>
  <c r="D28" i="3" s="1"/>
  <c r="C29" i="3"/>
  <c r="C28" i="3" s="1"/>
  <c r="B29" i="3"/>
  <c r="B28" i="3" s="1"/>
  <c r="I28" i="3"/>
  <c r="I7" i="3" s="1"/>
  <c r="F27" i="3"/>
  <c r="G27" i="3" s="1"/>
  <c r="F26" i="3"/>
  <c r="G26" i="3" s="1"/>
  <c r="F25" i="3"/>
  <c r="G25" i="3" s="1"/>
  <c r="F24" i="3"/>
  <c r="G24" i="3" s="1"/>
  <c r="F23" i="3"/>
  <c r="G23" i="3" s="1"/>
  <c r="F22" i="3"/>
  <c r="G22" i="3" s="1"/>
  <c r="F21" i="3"/>
  <c r="G21" i="3" s="1"/>
  <c r="F20" i="3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  <c r="F12" i="3"/>
  <c r="G12" i="3" s="1"/>
  <c r="F11" i="3"/>
  <c r="G11" i="3" s="1"/>
  <c r="F10" i="3"/>
  <c r="G10" i="3" s="1"/>
  <c r="F9" i="3"/>
  <c r="G9" i="3" s="1"/>
  <c r="I8" i="3"/>
  <c r="H8" i="3"/>
  <c r="H105" i="3" s="1"/>
  <c r="E8" i="3"/>
  <c r="D8" i="3"/>
  <c r="C8" i="3"/>
  <c r="C105" i="3" s="1"/>
  <c r="G105" i="3" s="1"/>
  <c r="B8" i="3"/>
  <c r="B105" i="3" s="1"/>
  <c r="D7" i="3" l="1"/>
  <c r="C7" i="3"/>
  <c r="G29" i="3"/>
  <c r="G28" i="3" s="1"/>
  <c r="F8" i="3"/>
  <c r="F29" i="3"/>
  <c r="F28" i="3" s="1"/>
  <c r="G89" i="3"/>
  <c r="D88" i="3"/>
  <c r="E88" i="3"/>
  <c r="F92" i="3"/>
  <c r="G92" i="3"/>
  <c r="F96" i="3"/>
  <c r="G8" i="3"/>
  <c r="E80" i="3"/>
  <c r="E84" i="3" s="1"/>
  <c r="D47" i="3"/>
  <c r="D80" i="3" s="1"/>
  <c r="D84" i="3" s="1"/>
  <c r="H80" i="3"/>
  <c r="H84" i="3" s="1"/>
  <c r="G68" i="3"/>
  <c r="C88" i="3"/>
  <c r="G59" i="3"/>
  <c r="B47" i="3"/>
  <c r="B80" i="3" s="1"/>
  <c r="B84" i="3" s="1"/>
  <c r="B107" i="3"/>
  <c r="B7" i="3"/>
  <c r="D85" i="3"/>
  <c r="G54" i="3"/>
  <c r="F49" i="3"/>
  <c r="G56" i="3"/>
  <c r="G52" i="3" s="1"/>
  <c r="F52" i="3"/>
  <c r="E85" i="3"/>
  <c r="C38" i="3"/>
  <c r="C80" i="3" s="1"/>
  <c r="C84" i="3" s="1"/>
  <c r="F42" i="3"/>
  <c r="F38" i="3" s="1"/>
  <c r="G55" i="3"/>
  <c r="F50" i="3"/>
  <c r="F83" i="3" s="1"/>
  <c r="F59" i="3"/>
  <c r="F68" i="3"/>
  <c r="G96" i="3"/>
  <c r="G88" i="3" s="1"/>
  <c r="F89" i="3"/>
  <c r="F88" i="3" s="1"/>
  <c r="G107" i="2"/>
  <c r="F101" i="2"/>
  <c r="F100" i="2"/>
  <c r="G100" i="2" s="1"/>
  <c r="F99" i="2"/>
  <c r="F98" i="2"/>
  <c r="G98" i="2" s="1"/>
  <c r="F97" i="2"/>
  <c r="G97" i="2" s="1"/>
  <c r="H96" i="2"/>
  <c r="C96" i="2"/>
  <c r="B96" i="2"/>
  <c r="F95" i="2"/>
  <c r="G95" i="2" s="1"/>
  <c r="F94" i="2"/>
  <c r="G94" i="2" s="1"/>
  <c r="F93" i="2"/>
  <c r="G93" i="2" s="1"/>
  <c r="H92" i="2"/>
  <c r="E92" i="2"/>
  <c r="D92" i="2"/>
  <c r="C92" i="2"/>
  <c r="B92" i="2"/>
  <c r="F91" i="2"/>
  <c r="G91" i="2" s="1"/>
  <c r="F90" i="2"/>
  <c r="G90" i="2" s="1"/>
  <c r="H89" i="2"/>
  <c r="E89" i="2"/>
  <c r="D89" i="2"/>
  <c r="C89" i="2"/>
  <c r="B89" i="2"/>
  <c r="D88" i="2"/>
  <c r="F79" i="2"/>
  <c r="G79" i="2" s="1"/>
  <c r="F78" i="2"/>
  <c r="G78" i="2" s="1"/>
  <c r="F77" i="2"/>
  <c r="G77" i="2" s="1"/>
  <c r="F76" i="2"/>
  <c r="G76" i="2" s="1"/>
  <c r="F75" i="2"/>
  <c r="G75" i="2" s="1"/>
  <c r="F74" i="2"/>
  <c r="G74" i="2" s="1"/>
  <c r="F73" i="2"/>
  <c r="G73" i="2" s="1"/>
  <c r="F72" i="2"/>
  <c r="G72" i="2" s="1"/>
  <c r="F71" i="2"/>
  <c r="F70" i="2"/>
  <c r="G70" i="2" s="1"/>
  <c r="I68" i="2"/>
  <c r="H68" i="2"/>
  <c r="E68" i="2"/>
  <c r="D68" i="2"/>
  <c r="C68" i="2"/>
  <c r="G71" i="2" s="1"/>
  <c r="B68" i="2"/>
  <c r="F67" i="2"/>
  <c r="G67" i="2" s="1"/>
  <c r="F66" i="2"/>
  <c r="G66" i="2" s="1"/>
  <c r="F65" i="2"/>
  <c r="G65" i="2" s="1"/>
  <c r="F64" i="2"/>
  <c r="G64" i="2" s="1"/>
  <c r="F63" i="2"/>
  <c r="G63" i="2" s="1"/>
  <c r="F62" i="2"/>
  <c r="F61" i="2"/>
  <c r="I59" i="2"/>
  <c r="H59" i="2"/>
  <c r="E59" i="2"/>
  <c r="D59" i="2"/>
  <c r="C59" i="2"/>
  <c r="B59" i="2"/>
  <c r="F58" i="2"/>
  <c r="G58" i="2" s="1"/>
  <c r="F57" i="2"/>
  <c r="G57" i="2" s="1"/>
  <c r="F56" i="2"/>
  <c r="G56" i="2" s="1"/>
  <c r="F55" i="2"/>
  <c r="F54" i="2"/>
  <c r="G54" i="2" s="1"/>
  <c r="I52" i="2"/>
  <c r="E52" i="2"/>
  <c r="E47" i="2" s="1"/>
  <c r="D52" i="2"/>
  <c r="C52" i="2"/>
  <c r="C47" i="2" s="1"/>
  <c r="B52" i="2"/>
  <c r="B50" i="2" s="1"/>
  <c r="B83" i="2" s="1"/>
  <c r="F51" i="2"/>
  <c r="G51" i="2" s="1"/>
  <c r="H83" i="2"/>
  <c r="E50" i="2"/>
  <c r="E83" i="2" s="1"/>
  <c r="D50" i="2"/>
  <c r="D83" i="2" s="1"/>
  <c r="H82" i="2"/>
  <c r="E49" i="2"/>
  <c r="E82" i="2" s="1"/>
  <c r="D49" i="2"/>
  <c r="D82" i="2" s="1"/>
  <c r="C49" i="2"/>
  <c r="C82" i="2" s="1"/>
  <c r="B49" i="2"/>
  <c r="B82" i="2" s="1"/>
  <c r="I47" i="2"/>
  <c r="H47" i="2"/>
  <c r="F46" i="2"/>
  <c r="G46" i="2" s="1"/>
  <c r="F45" i="2"/>
  <c r="G45" i="2" s="1"/>
  <c r="F44" i="2"/>
  <c r="G44" i="2" s="1"/>
  <c r="F43" i="2"/>
  <c r="G43" i="2" s="1"/>
  <c r="H42" i="2"/>
  <c r="H38" i="2" s="1"/>
  <c r="H80" i="2" s="1"/>
  <c r="E42" i="2"/>
  <c r="E38" i="2" s="1"/>
  <c r="E80" i="2" s="1"/>
  <c r="C42" i="2"/>
  <c r="S42" i="2" s="1"/>
  <c r="B42" i="2"/>
  <c r="B38" i="2" s="1"/>
  <c r="F41" i="2"/>
  <c r="F40" i="2"/>
  <c r="I38" i="2"/>
  <c r="I80" i="2" s="1"/>
  <c r="D38" i="2"/>
  <c r="F36" i="2"/>
  <c r="G36" i="2" s="1"/>
  <c r="F35" i="2"/>
  <c r="G35" i="2" s="1"/>
  <c r="F34" i="2"/>
  <c r="G34" i="2" s="1"/>
  <c r="F33" i="2"/>
  <c r="G33" i="2" s="1"/>
  <c r="F32" i="2"/>
  <c r="G32" i="2" s="1"/>
  <c r="F31" i="2"/>
  <c r="G31" i="2" s="1"/>
  <c r="F30" i="2"/>
  <c r="G30" i="2" s="1"/>
  <c r="I29" i="2"/>
  <c r="H29" i="2"/>
  <c r="H28" i="2" s="1"/>
  <c r="E29" i="2"/>
  <c r="E28" i="2" s="1"/>
  <c r="D29" i="2"/>
  <c r="D28" i="2" s="1"/>
  <c r="C29" i="2"/>
  <c r="C28" i="2" s="1"/>
  <c r="B29" i="2"/>
  <c r="B28" i="2" s="1"/>
  <c r="I28" i="2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20" i="2"/>
  <c r="G20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I8" i="2"/>
  <c r="H8" i="2"/>
  <c r="H105" i="2" s="1"/>
  <c r="E8" i="2"/>
  <c r="D8" i="2"/>
  <c r="C8" i="2"/>
  <c r="C105" i="2" s="1"/>
  <c r="G105" i="2" s="1"/>
  <c r="B8" i="2"/>
  <c r="I7" i="2"/>
  <c r="C7" i="2" l="1"/>
  <c r="G7" i="3"/>
  <c r="F7" i="3"/>
  <c r="F92" i="2"/>
  <c r="B47" i="2"/>
  <c r="H88" i="2"/>
  <c r="G47" i="3"/>
  <c r="F96" i="2"/>
  <c r="G92" i="2"/>
  <c r="F59" i="2"/>
  <c r="E7" i="2"/>
  <c r="E85" i="2" s="1"/>
  <c r="E84" i="2"/>
  <c r="G8" i="2"/>
  <c r="B88" i="2"/>
  <c r="H85" i="3"/>
  <c r="D7" i="2"/>
  <c r="F42" i="2"/>
  <c r="F38" i="2" s="1"/>
  <c r="F49" i="2"/>
  <c r="F82" i="2" s="1"/>
  <c r="F52" i="2"/>
  <c r="E88" i="2"/>
  <c r="B85" i="3"/>
  <c r="B87" i="3" s="1"/>
  <c r="G50" i="3"/>
  <c r="G83" i="3" s="1"/>
  <c r="G42" i="3"/>
  <c r="G38" i="3" s="1"/>
  <c r="G80" i="3" s="1"/>
  <c r="C85" i="3"/>
  <c r="F47" i="3"/>
  <c r="F80" i="3" s="1"/>
  <c r="F82" i="3"/>
  <c r="G49" i="3"/>
  <c r="G82" i="3" s="1"/>
  <c r="C38" i="2"/>
  <c r="C80" i="2" s="1"/>
  <c r="C88" i="2"/>
  <c r="G68" i="2"/>
  <c r="B80" i="2"/>
  <c r="B84" i="2" s="1"/>
  <c r="C84" i="2"/>
  <c r="B7" i="2"/>
  <c r="G96" i="2"/>
  <c r="F68" i="2"/>
  <c r="G59" i="2"/>
  <c r="D47" i="2"/>
  <c r="D80" i="2" s="1"/>
  <c r="F50" i="2"/>
  <c r="F29" i="2"/>
  <c r="F28" i="2" s="1"/>
  <c r="H84" i="2"/>
  <c r="H7" i="2"/>
  <c r="H85" i="2" s="1"/>
  <c r="B107" i="2"/>
  <c r="B105" i="2"/>
  <c r="F8" i="2"/>
  <c r="G29" i="2"/>
  <c r="G28" i="2" s="1"/>
  <c r="G40" i="2"/>
  <c r="G55" i="2"/>
  <c r="C50" i="2"/>
  <c r="G52" i="2"/>
  <c r="F83" i="2"/>
  <c r="G41" i="2"/>
  <c r="G89" i="2"/>
  <c r="G88" i="2" s="1"/>
  <c r="G42" i="2"/>
  <c r="G38" i="2" s="1"/>
  <c r="G49" i="2"/>
  <c r="F89" i="2"/>
  <c r="F88" i="2" s="1"/>
  <c r="G7" i="2" l="1"/>
  <c r="C85" i="2"/>
  <c r="G47" i="2"/>
  <c r="D85" i="2"/>
  <c r="F47" i="2"/>
  <c r="F80" i="2" s="1"/>
  <c r="F84" i="2" s="1"/>
  <c r="H87" i="3"/>
  <c r="H86" i="3"/>
  <c r="B86" i="3"/>
  <c r="F84" i="3"/>
  <c r="F85" i="3"/>
  <c r="C87" i="3"/>
  <c r="C86" i="3"/>
  <c r="G84" i="3"/>
  <c r="G85" i="3"/>
  <c r="C86" i="2"/>
  <c r="C87" i="2"/>
  <c r="B85" i="2"/>
  <c r="B87" i="2" s="1"/>
  <c r="D84" i="2"/>
  <c r="F7" i="2"/>
  <c r="G80" i="2"/>
  <c r="G84" i="2" s="1"/>
  <c r="H87" i="2"/>
  <c r="H86" i="2"/>
  <c r="C83" i="2"/>
  <c r="G50" i="2"/>
  <c r="G83" i="2" s="1"/>
  <c r="G82" i="2"/>
  <c r="F85" i="2" l="1"/>
  <c r="G87" i="3"/>
  <c r="G86" i="3"/>
  <c r="B86" i="2"/>
  <c r="G85" i="2"/>
  <c r="G87" i="2" s="1"/>
  <c r="F71" i="1"/>
  <c r="F70" i="1"/>
  <c r="G61" i="1"/>
  <c r="F55" i="1"/>
  <c r="F75" i="1"/>
  <c r="G86" i="2" l="1"/>
  <c r="H49" i="1"/>
  <c r="H50" i="1"/>
  <c r="H8" i="1"/>
  <c r="H105" i="1" s="1"/>
  <c r="G70" i="1" l="1"/>
  <c r="H96" i="1"/>
  <c r="F50" i="1" l="1"/>
  <c r="E50" i="1"/>
  <c r="D50" i="1"/>
  <c r="F41" i="1"/>
  <c r="F40" i="1"/>
  <c r="G40" i="1" s="1"/>
  <c r="G54" i="1"/>
  <c r="E8" i="1"/>
  <c r="F19" i="1" l="1"/>
  <c r="G19" i="1" s="1"/>
  <c r="F18" i="1"/>
  <c r="G18" i="1" s="1"/>
  <c r="H83" i="1"/>
  <c r="D83" i="1"/>
  <c r="F83" i="1"/>
  <c r="E83" i="1"/>
  <c r="H82" i="1"/>
  <c r="E49" i="1"/>
  <c r="E82" i="1" s="1"/>
  <c r="D49" i="1"/>
  <c r="D82" i="1" s="1"/>
  <c r="C49" i="1"/>
  <c r="B49" i="1"/>
  <c r="B82" i="1" s="1"/>
  <c r="D8" i="1"/>
  <c r="C8" i="1"/>
  <c r="C82" i="1" l="1"/>
  <c r="H42" i="1"/>
  <c r="B96" i="1" l="1"/>
  <c r="F78" i="1"/>
  <c r="F77" i="1"/>
  <c r="F13" i="1" l="1"/>
  <c r="G13" i="1" s="1"/>
  <c r="B8" i="1"/>
  <c r="F32" i="1" l="1"/>
  <c r="G32" i="1" s="1"/>
  <c r="H92" i="1" l="1"/>
  <c r="H89" i="1"/>
  <c r="G78" i="1"/>
  <c r="G77" i="1"/>
  <c r="G75" i="1"/>
  <c r="H88" i="1" l="1"/>
  <c r="H68" i="1"/>
  <c r="H59" i="1"/>
  <c r="H52" i="1"/>
  <c r="H29" i="1"/>
  <c r="H28" i="1" s="1"/>
  <c r="H47" i="1" l="1"/>
  <c r="H7" i="1"/>
  <c r="I68" i="1" l="1"/>
  <c r="I59" i="1"/>
  <c r="I52" i="1"/>
  <c r="I29" i="1"/>
  <c r="I28" i="1" s="1"/>
  <c r="I8" i="1"/>
  <c r="I47" i="1" l="1"/>
  <c r="I7" i="1"/>
  <c r="B105" i="1" l="1"/>
  <c r="F10" i="1"/>
  <c r="G10" i="1" s="1"/>
  <c r="G71" i="1"/>
  <c r="D68" i="1"/>
  <c r="E68" i="1"/>
  <c r="B68" i="1"/>
  <c r="B71" i="1" s="1"/>
  <c r="C42" i="1"/>
  <c r="E42" i="1"/>
  <c r="B42" i="1"/>
  <c r="F44" i="1"/>
  <c r="G44" i="1" s="1"/>
  <c r="B28" i="1" l="1"/>
  <c r="G107" i="1" l="1"/>
  <c r="F90" i="1"/>
  <c r="G90" i="1" s="1"/>
  <c r="B59" i="1"/>
  <c r="B62" i="1" s="1"/>
  <c r="B52" i="1"/>
  <c r="B55" i="1" s="1"/>
  <c r="B38" i="1"/>
  <c r="B50" i="1" l="1"/>
  <c r="B83" i="1" s="1"/>
  <c r="B47" i="1"/>
  <c r="B80" i="1" s="1"/>
  <c r="C38" i="1"/>
  <c r="C41" i="1" s="1"/>
  <c r="G41" i="1" s="1"/>
  <c r="C28" i="1"/>
  <c r="D28" i="1"/>
  <c r="E28" i="1"/>
  <c r="B107" i="1" l="1"/>
  <c r="F25" i="1"/>
  <c r="G25" i="1" s="1"/>
  <c r="F20" i="1"/>
  <c r="G20" i="1" s="1"/>
  <c r="B7" i="1"/>
  <c r="F94" i="1"/>
  <c r="F95" i="1"/>
  <c r="G95" i="1" s="1"/>
  <c r="F96" i="1"/>
  <c r="F97" i="1"/>
  <c r="G97" i="1" s="1"/>
  <c r="F98" i="1"/>
  <c r="G98" i="1" s="1"/>
  <c r="F99" i="1"/>
  <c r="F100" i="1"/>
  <c r="F101" i="1"/>
  <c r="F93" i="1"/>
  <c r="G93" i="1" s="1"/>
  <c r="G92" i="1" l="1"/>
  <c r="G96" i="1"/>
  <c r="B84" i="1"/>
  <c r="B85" i="1" l="1"/>
  <c r="B86" i="1" s="1"/>
  <c r="F31" i="1"/>
  <c r="F33" i="1"/>
  <c r="G33" i="1" s="1"/>
  <c r="F34" i="1"/>
  <c r="F35" i="1"/>
  <c r="G35" i="1" s="1"/>
  <c r="F36" i="1"/>
  <c r="F30" i="1"/>
  <c r="G30" i="1" s="1"/>
  <c r="F11" i="1"/>
  <c r="G11" i="1" s="1"/>
  <c r="F12" i="1"/>
  <c r="G12" i="1" s="1"/>
  <c r="F14" i="1"/>
  <c r="G14" i="1" s="1"/>
  <c r="F15" i="1"/>
  <c r="G15" i="1" s="1"/>
  <c r="F16" i="1"/>
  <c r="G16" i="1" s="1"/>
  <c r="F17" i="1"/>
  <c r="G17" i="1" s="1"/>
  <c r="F21" i="1"/>
  <c r="F22" i="1"/>
  <c r="G22" i="1" s="1"/>
  <c r="F23" i="1"/>
  <c r="G23" i="1" s="1"/>
  <c r="F24" i="1"/>
  <c r="G24" i="1" s="1"/>
  <c r="F26" i="1"/>
  <c r="G26" i="1" s="1"/>
  <c r="F27" i="1"/>
  <c r="G27" i="1" s="1"/>
  <c r="F9" i="1"/>
  <c r="B89" i="1"/>
  <c r="C59" i="1"/>
  <c r="C62" i="1" s="1"/>
  <c r="G62" i="1" s="1"/>
  <c r="D59" i="1"/>
  <c r="E59" i="1"/>
  <c r="C52" i="1"/>
  <c r="C55" i="1" s="1"/>
  <c r="D52" i="1"/>
  <c r="E52" i="1"/>
  <c r="D38" i="1"/>
  <c r="E38" i="1"/>
  <c r="C92" i="1"/>
  <c r="D92" i="1"/>
  <c r="E92" i="1"/>
  <c r="F92" i="1"/>
  <c r="B92" i="1"/>
  <c r="G34" i="1" l="1"/>
  <c r="F29" i="1"/>
  <c r="F28" i="1" s="1"/>
  <c r="G36" i="1"/>
  <c r="G55" i="1"/>
  <c r="C50" i="1"/>
  <c r="F8" i="1"/>
  <c r="G21" i="1"/>
  <c r="E47" i="1"/>
  <c r="D47" i="1"/>
  <c r="C47" i="1"/>
  <c r="B88" i="1"/>
  <c r="B87" i="1"/>
  <c r="G31" i="1"/>
  <c r="C105" i="1"/>
  <c r="G105" i="1" s="1"/>
  <c r="G29" i="1" l="1"/>
  <c r="G28" i="1" s="1"/>
  <c r="G50" i="1"/>
  <c r="G83" i="1" s="1"/>
  <c r="C83" i="1"/>
  <c r="F42" i="1"/>
  <c r="H38" i="1" s="1"/>
  <c r="H80" i="1" s="1"/>
  <c r="H85" i="1" l="1"/>
  <c r="H84" i="1"/>
  <c r="S42" i="1"/>
  <c r="H86" i="1" l="1"/>
  <c r="H87" i="1"/>
  <c r="C89" i="1"/>
  <c r="C88" i="1" s="1"/>
  <c r="C80" i="1" l="1"/>
  <c r="C84" i="1" s="1"/>
  <c r="C7" i="1" l="1"/>
  <c r="C85" i="1" s="1"/>
  <c r="C86" i="1" l="1"/>
  <c r="C87" i="1"/>
  <c r="D89" i="1" l="1"/>
  <c r="D88" i="1" s="1"/>
  <c r="F91" i="1" l="1"/>
  <c r="G91" i="1" s="1"/>
  <c r="E89" i="1"/>
  <c r="E88" i="1" s="1"/>
  <c r="F79" i="1"/>
  <c r="G79" i="1" s="1"/>
  <c r="F76" i="1"/>
  <c r="G76" i="1" s="1"/>
  <c r="F74" i="1"/>
  <c r="G74" i="1" s="1"/>
  <c r="F73" i="1"/>
  <c r="G73" i="1" s="1"/>
  <c r="F72" i="1"/>
  <c r="F67" i="1"/>
  <c r="G67" i="1" s="1"/>
  <c r="F66" i="1"/>
  <c r="G66" i="1" s="1"/>
  <c r="F65" i="1"/>
  <c r="G65" i="1" s="1"/>
  <c r="F64" i="1"/>
  <c r="G64" i="1" s="1"/>
  <c r="F58" i="1"/>
  <c r="G58" i="1" s="1"/>
  <c r="G57" i="1"/>
  <c r="F51" i="1"/>
  <c r="F49" i="1" s="1"/>
  <c r="F46" i="1"/>
  <c r="F45" i="1"/>
  <c r="G45" i="1" s="1"/>
  <c r="F43" i="1"/>
  <c r="G43" i="1" s="1"/>
  <c r="G42" i="1"/>
  <c r="I38" i="1" s="1"/>
  <c r="I80" i="1" s="1"/>
  <c r="F82" i="1" l="1"/>
  <c r="G49" i="1"/>
  <c r="G82" i="1" s="1"/>
  <c r="F68" i="1"/>
  <c r="G51" i="1"/>
  <c r="G56" i="1"/>
  <c r="G52" i="1" s="1"/>
  <c r="F52" i="1"/>
  <c r="G72" i="1"/>
  <c r="G68" i="1" s="1"/>
  <c r="G63" i="1"/>
  <c r="G59" i="1" s="1"/>
  <c r="F59" i="1"/>
  <c r="G46" i="1"/>
  <c r="G38" i="1" s="1"/>
  <c r="F38" i="1"/>
  <c r="G9" i="1"/>
  <c r="G8" i="1" s="1"/>
  <c r="G89" i="1"/>
  <c r="G88" i="1" s="1"/>
  <c r="F89" i="1"/>
  <c r="F88" i="1" s="1"/>
  <c r="E80" i="1"/>
  <c r="D80" i="1"/>
  <c r="E7" i="1"/>
  <c r="D7" i="1"/>
  <c r="F47" i="1" l="1"/>
  <c r="F80" i="1" s="1"/>
  <c r="F84" i="1" s="1"/>
  <c r="G47" i="1"/>
  <c r="G80" i="1" s="1"/>
  <c r="G7" i="1"/>
  <c r="E85" i="1"/>
  <c r="E84" i="1"/>
  <c r="F7" i="1"/>
  <c r="D85" i="1"/>
  <c r="F85" i="1" l="1"/>
  <c r="G85" i="1"/>
  <c r="D84" i="1"/>
  <c r="G84" i="1"/>
  <c r="G86" i="1" l="1"/>
  <c r="G87" i="1"/>
</calcChain>
</file>

<file path=xl/sharedStrings.xml><?xml version="1.0" encoding="utf-8"?>
<sst xmlns="http://schemas.openxmlformats.org/spreadsheetml/2006/main" count="404" uniqueCount="120">
  <si>
    <t>ПОКАЗАТЕЛИ</t>
  </si>
  <si>
    <t>Доходы бюджета</t>
  </si>
  <si>
    <t>Увеличение  (+)</t>
  </si>
  <si>
    <t>Всего</t>
  </si>
  <si>
    <t>ДОХОДЫ БЮДЖЕТА</t>
  </si>
  <si>
    <t>НАЛОГОВЫЕ И НЕНАЛОГОВЫЕ ДОХОДЫ</t>
  </si>
  <si>
    <t>Налог на доходы физических лиц</t>
  </si>
  <si>
    <t>Единый сельскохозяйственный налог</t>
  </si>
  <si>
    <t>Налог на имущество физических лиц</t>
  </si>
  <si>
    <t>Земельный налог</t>
  </si>
  <si>
    <t>БЕЗВОЗМЕЗДНЫЕ ПОСТУПЛЕНИЯ</t>
  </si>
  <si>
    <t>Иные межбюджетные трансферты</t>
  </si>
  <si>
    <t>ИТОГО ДОХОДОВ</t>
  </si>
  <si>
    <t>РАСХОДЫ БЮДЖЕТА</t>
  </si>
  <si>
    <t>Раздел I. Социально-значимые расходы</t>
  </si>
  <si>
    <t>Раздел II. Первоочередные расходы</t>
  </si>
  <si>
    <t xml:space="preserve">Расходы на первоочередные нужды, из них:                   </t>
  </si>
  <si>
    <t>Расходы на прочие нужды, из них:</t>
  </si>
  <si>
    <t>Раздел III. Расходы</t>
  </si>
  <si>
    <t>ИТОГО РАСХОДОВ</t>
  </si>
  <si>
    <t>Профицит (+)/дефицит (-)</t>
  </si>
  <si>
    <t>Изменение остатков средств бюджетов</t>
  </si>
  <si>
    <t>Безвозмездные поступления от других бюджетов бюджетной системы Российской Федерации</t>
  </si>
  <si>
    <t>Итого расходов без учёта безвозмездных поступлений</t>
  </si>
  <si>
    <t xml:space="preserve">Численность населения (чел.) </t>
  </si>
  <si>
    <t>СПРАВОЧНО</t>
  </si>
  <si>
    <t>Х</t>
  </si>
  <si>
    <t>Остатки средств бюджетов всего, в том числе:</t>
  </si>
  <si>
    <t>остатки целевых средств</t>
  </si>
  <si>
    <t>остатки нецелевых средств</t>
  </si>
  <si>
    <t>ИТОГО источники финансирования дефицита бюджета</t>
  </si>
  <si>
    <t>Уменьшение (-)</t>
  </si>
  <si>
    <t>Изменения, предусмотренные решением сессии Совета депутатов</t>
  </si>
  <si>
    <t>Бюджетные ассигнования с учетом решения сессии Совета депутатов</t>
  </si>
  <si>
    <t>Налог, взимаемый в связи с применением патентной системы налогообложения</t>
  </si>
  <si>
    <t>Субвенции бюджетам субъектов Российской Федерации и муниципальных образований</t>
  </si>
  <si>
    <t>Дотации бюджетам субъектов Российской Федерации и муниципальных образований (дотации на выравнивание бюджетной обеспеченности)</t>
  </si>
  <si>
    <t>Кредиты кредитных организаций в валюте РФ</t>
  </si>
  <si>
    <t xml:space="preserve"> - получение кредитов от кредитных организаций в валюте РФ</t>
  </si>
  <si>
    <t xml:space="preserve"> - погашение кредитов от кредитных организаций в валюте РФ</t>
  </si>
  <si>
    <t>Бюджетные кредиты от других бюджетов бюджетной системы Российской Федерации в валюте РФ</t>
  </si>
  <si>
    <t>Получение бюджетных кредитов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</si>
  <si>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</si>
  <si>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Иные источники внутреннего финансирования дефицитов бюджетов</t>
  </si>
  <si>
    <t>- увеличение остатков средств бюджетов</t>
  </si>
  <si>
    <t>- уменьшение остатков средств бюджетов</t>
  </si>
  <si>
    <t>Объем муниципального долга от объёма доходов без учёта безвозмездных поступлений, %</t>
  </si>
  <si>
    <t>объем муниципального долга в части рыночных заимствований от объёма доходов без учёта безвозмездных поступлений, %</t>
  </si>
  <si>
    <t>Субсидии бюджетам бюджетной системы Российской Федерации (межбюджетные субсидии), в т.ч.</t>
  </si>
  <si>
    <t xml:space="preserve">капитального характера </t>
  </si>
  <si>
    <t>Прочие безвозмездные поступления</t>
  </si>
  <si>
    <t>Безвозмездные поступления от государственных (муниципальных) организаций</t>
  </si>
  <si>
    <t>Примечания (расшифрока направлений по которым произошли изменения)</t>
  </si>
  <si>
    <r>
      <t>Общий объём фонда оплаты труда и взносы по обязательному социальному страхованию на выплаты по оплате труда работников и иные выплаты работникам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 xml:space="preserve">(ВР 111+119+121+129 (317 ф.) +13101+13201+13301+13401+
13501+13601+14101+14201+
14301+14401+14501+14601 (387 ф.), в т.ч. </t>
    </r>
  </si>
  <si>
    <r>
      <t xml:space="preserve">государственных (муниципальных) органов
</t>
    </r>
    <r>
      <rPr>
        <i/>
        <sz val="11"/>
        <rFont val="Times New Roman"/>
        <family val="1"/>
        <charset val="204"/>
      </rPr>
      <t>(ВР 121+129)</t>
    </r>
  </si>
  <si>
    <r>
      <t xml:space="preserve">казенных учреждений 
</t>
    </r>
    <r>
      <rPr>
        <i/>
        <sz val="11"/>
        <rFont val="Times New Roman"/>
        <family val="1"/>
        <charset val="204"/>
      </rPr>
      <t>(ВР 111+119)</t>
    </r>
  </si>
  <si>
    <r>
      <t xml:space="preserve">работников автономных и бюджетных учреждений </t>
    </r>
    <r>
      <rPr>
        <i/>
        <sz val="11"/>
        <rFont val="Times New Roman"/>
        <family val="1"/>
        <charset val="204"/>
      </rPr>
      <t>(13101+13201+13301+13401+
13501+13601+14101+14201+
14301+14401+14501+14601 (387 ф.)</t>
    </r>
  </si>
  <si>
    <r>
      <t xml:space="preserve">Социальные выплаты гражданам 
</t>
    </r>
    <r>
      <rPr>
        <i/>
        <sz val="11"/>
        <rFont val="Times New Roman"/>
        <family val="1"/>
        <charset val="204"/>
      </rPr>
      <t>(ВР 310+320)</t>
    </r>
  </si>
  <si>
    <r>
      <t xml:space="preserve">Расходы на обслуживание мун. долга  
</t>
    </r>
    <r>
      <rPr>
        <sz val="11"/>
        <rFont val="Times New Roman"/>
        <family val="1"/>
        <charset val="204"/>
      </rPr>
      <t>(ВР 730)</t>
    </r>
  </si>
  <si>
    <r>
      <t>Иные выплаты</t>
    </r>
    <r>
      <rPr>
        <b/>
        <i/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(ВР 112+113+122+123)</t>
    </r>
  </si>
  <si>
    <r>
      <t xml:space="preserve">Публичные нормативные выплаты гражданам несоциального характера </t>
    </r>
    <r>
      <rPr>
        <i/>
        <sz val="11"/>
        <rFont val="Times New Roman"/>
        <family val="1"/>
        <charset val="204"/>
      </rPr>
      <t>(ВР 330)</t>
    </r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</si>
  <si>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 
(ВР 610+620 (317 ф.) - 13101-13201-13301-13401-
13501-13601-14101-14201-
14301-14401-14501-14601 (387 ф.)</t>
  </si>
  <si>
    <r>
      <t>Субсидии некоммерческим организациям (за исключением государственных (муниципальных) учреждений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630)</t>
    </r>
  </si>
  <si>
    <r>
      <t xml:space="preserve">Уплата налогов, сборов и иных платежей 
</t>
    </r>
    <r>
      <rPr>
        <i/>
        <sz val="11"/>
        <rFont val="Times New Roman"/>
        <family val="1"/>
        <charset val="204"/>
      </rPr>
      <t>(ВР 850)</t>
    </r>
  </si>
  <si>
    <r>
      <t>Капитальные вложения в объекты недвижимого имущества государственной (муниципальной) собственности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400)</t>
    </r>
  </si>
  <si>
    <t>Закупка товаров, работ, услуг в целях капитального ремонта государственного (муниципального) имущества 
(ВР 243)</t>
  </si>
  <si>
    <r>
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  </r>
    <r>
      <rPr>
        <i/>
        <sz val="11"/>
        <rFont val="Times New Roman"/>
        <family val="1"/>
        <charset val="204"/>
      </rPr>
      <t>(ВР 810)</t>
    </r>
  </si>
  <si>
    <r>
      <t xml:space="preserve">Исполнение судебных актов 
</t>
    </r>
    <r>
      <rPr>
        <i/>
        <sz val="11"/>
        <rFont val="Times New Roman"/>
        <family val="1"/>
        <charset val="204"/>
      </rPr>
      <t>(ВР 830)</t>
    </r>
  </si>
  <si>
    <t>Премии и гранты 
(ВР 350)</t>
  </si>
  <si>
    <t>Резервные средства
(ВР 870)</t>
  </si>
  <si>
    <t>Субсидии государственным корпорациям (компаниям), публично-правовым компаниям
(ВР 820)</t>
  </si>
  <si>
    <t xml:space="preserve">Другие расходы (за искл. групп 1, 2 и 3.1) </t>
  </si>
  <si>
    <t>Налог на вмененный доход</t>
  </si>
  <si>
    <t>Акцизы</t>
  </si>
  <si>
    <t>Государственная пошлина</t>
  </si>
  <si>
    <t>Прочие налоговые доходы</t>
  </si>
  <si>
    <t>Задолженность и перерасчеты по отмененным налогам, сборам и иным обязательным платежам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</si>
  <si>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</si>
  <si>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</si>
  <si>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</si>
  <si>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</si>
  <si>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</si>
  <si>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</si>
  <si>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Свод изменений к проекту решения Совета депутатов муниципального образования о внесении изменений в решение о местном бюджете</t>
  </si>
  <si>
    <t>Межбюджетные трансферты
(ВР 500)</t>
  </si>
  <si>
    <t>Бюджетный эффект от реализации Программы оздоровления муниципальных финансов, учтенный в годовых назначениях местного бюджета</t>
  </si>
  <si>
    <t>Административные платежи и сборы</t>
  </si>
  <si>
    <t xml:space="preserve">Иные выплаты населению (360) </t>
  </si>
  <si>
    <t>Уровень дефицита бюджета к налоговым и неналоговым доходам, %</t>
  </si>
  <si>
    <t>Уровень дефицита бюджета к налоговым и неналоговым доходам с учетом Бюджетного кодекса Российской Федерации , %</t>
  </si>
  <si>
    <t xml:space="preserve">Муниципальный долг </t>
  </si>
  <si>
    <t>в том числе: муниципальный долг в части  рыночных заимствований</t>
  </si>
  <si>
    <t>Налог, взимаемый в связи с применением упращенной системы налогообложения</t>
  </si>
  <si>
    <r>
      <t xml:space="preserve">Иные закупки товаров, работ и услуг для обеспечения государственных(муниципальных) нужд (за исключением закупки товаров, работ, услуг в целях капитального ремонта государственного (муниципального) имущества) 
</t>
    </r>
    <r>
      <rPr>
        <i/>
        <sz val="11"/>
        <rFont val="Times New Roman"/>
        <family val="1"/>
        <charset val="204"/>
      </rPr>
      <t>(ВР 241+242+244+245+247)</t>
    </r>
  </si>
  <si>
    <t>Проценты, полученные от предоставления бюджетных кредитов</t>
  </si>
  <si>
    <t>в том числе:</t>
  </si>
  <si>
    <t>За счет средств местного бюджета</t>
  </si>
  <si>
    <t>За счет безвозмездных поступлений из республиканского бюджета  (субсидий, субвенций, иных межбюджетных трансфертов, дотаций и иной финансовой помощи)</t>
  </si>
  <si>
    <t>Исполнено на              (на последнюю отчетную дату)</t>
  </si>
  <si>
    <t>2024 год</t>
  </si>
  <si>
    <t>Текущий финансовый год (2023 год)</t>
  </si>
  <si>
    <t>Первоначальный бюджет Бюджетные ассигнования на 1 января 2023 г. (Решение от29.12.2022 г. 
№ 51)</t>
  </si>
  <si>
    <t>Действующий бюджет Бюджетные ассигнования   (Решение от 29.12.2022г. 
№ 51)</t>
  </si>
  <si>
    <t>Прочие безвозмездные поступления от негосударственных организаций</t>
  </si>
  <si>
    <t>2025 год</t>
  </si>
  <si>
    <t>классное руководство , выплаты советникам директоров школ</t>
  </si>
  <si>
    <t>дорожный фонд</t>
  </si>
  <si>
    <t>Действующий бюджет Бюджетные ассигнования   (Решение от 06.04.2022г. 
№ 58)</t>
  </si>
  <si>
    <t>госстандарт дошкольного образования</t>
  </si>
  <si>
    <t>обустройство площадок под жилищное строительство 28767,6 тыс.рублей, текущий ремонтобъектов водоснабжения 3412,8 тыс.рублей,псд для свалки 1411,6 тыс.рублей</t>
  </si>
  <si>
    <t>Исполнено на 1.08.2023г.             (на последнюю отчетную дату)</t>
  </si>
  <si>
    <t>обустройство площадок под жилищное строительство 28812,4 тыс.рублей</t>
  </si>
  <si>
    <t xml:space="preserve"> текущий ремонт объектов водоотведения и теплоснабжения 4210,5 тыс.рублей,коммунальные услуги (электроэнергия) 8,3 тыс.рублей</t>
  </si>
  <si>
    <t>командировочные расходы 3,0 тыс.рублей</t>
  </si>
  <si>
    <t>Госпшлина ,неустойка по исполнительному листу за несвоевременную оплату услуг ПСД свалки</t>
  </si>
  <si>
    <t xml:space="preserve"> компенсационные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 в сумме 171,2 тыс.руб с ВР 330 переведены на ВР 313</t>
  </si>
  <si>
    <t xml:space="preserve"> компенсационные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 в сумме 171,2 тыс.руб с ВР 330 переведены на ВР 313, ежемесячные выплаты молодым специалистам . трудоустроившихся в с/х организации в сумме 70,2 тыс.руб. переведены с ВР 330 на ВР 360</t>
  </si>
  <si>
    <t>переведены с ВР 330 в сумме 70,2 тыс.рублей  и 61,0 тыс.рублей выплачено родителям участника СВО</t>
  </si>
  <si>
    <t>сокращение лимитов на госстандарт дошкольного образования 1300,0 тыс.рублей, 780 тыс.рублей переведены с 213 статьи( взносы по обязательному социальному страхованию на выплаты по оплате труда )работников  бюджетных учреждений РДК,ЦБС,ДЮСШ,ДДТ  на 211 статью(фонд оплаты труда) муниципальных органов  Администрация.Возвращен  кредит  бюджетом Атюрьевского поселения в бюджет Атюрьевского муниципального района  в размере 1000,0 тыс.рублей , средства направлены на 211 статью(фонд оплаты труда) Администрация 600,0 тыс.рублей,Финуправление 200,0 тыс.рублей, Соцуправление 200,0 тыс.рублей</t>
  </si>
  <si>
    <t>оплата коммунальных услуг 438,7 тыс.руб : в том числе тепло  193,7 тыс.рублей, электричество 245,0 тыс.рублей,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</si>
</sst>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%"/>
    <numFmt numFmtId="165" formatCode="#,##0.0"/>
  </numFmts>
  <fonts count="66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i/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Arial"/>
      <family val="2"/>
    </font>
  </fonts>
  <fills count="5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8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6">
    <xf numFmtId="0" fontId="0" fillId="0" borderId="0"/>
    <xf numFmtId="0" fontId="25" fillId="0" borderId="0"/>
    <xf numFmtId="0" fontId="25" fillId="0" borderId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0" borderId="0"/>
    <xf numFmtId="0" fontId="40" fillId="42" borderId="12" applyNumberFormat="0" applyAlignment="0" applyProtection="0"/>
    <xf numFmtId="0" fontId="41" fillId="43" borderId="13" applyNumberFormat="0" applyAlignment="0" applyProtection="0"/>
    <xf numFmtId="0" fontId="39" fillId="0" borderId="0"/>
    <xf numFmtId="0" fontId="42" fillId="0" borderId="0" applyNumberFormat="0" applyFill="0" applyBorder="0" applyAlignment="0" applyProtection="0"/>
    <xf numFmtId="0" fontId="43" fillId="44" borderId="0" applyNumberFormat="0" applyBorder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6" fillId="0" borderId="16" applyNumberFormat="0" applyFill="0" applyAlignment="0" applyProtection="0"/>
    <xf numFmtId="0" fontId="46" fillId="0" borderId="0" applyNumberFormat="0" applyFill="0" applyBorder="0" applyAlignment="0" applyProtection="0"/>
    <xf numFmtId="0" fontId="47" fillId="45" borderId="12" applyNumberFormat="0" applyAlignment="0" applyProtection="0"/>
    <xf numFmtId="0" fontId="48" fillId="0" borderId="17" applyNumberFormat="0" applyFill="0" applyAlignment="0" applyProtection="0"/>
    <xf numFmtId="0" fontId="49" fillId="46" borderId="0" applyNumberFormat="0" applyBorder="0" applyAlignment="0" applyProtection="0"/>
    <xf numFmtId="0" fontId="36" fillId="47" borderId="18" applyNumberFormat="0" applyFont="0" applyAlignment="0" applyProtection="0"/>
    <xf numFmtId="0" fontId="50" fillId="42" borderId="19" applyNumberFormat="0" applyAlignment="0" applyProtection="0"/>
    <xf numFmtId="0" fontId="51" fillId="0" borderId="0"/>
    <xf numFmtId="0" fontId="51" fillId="0" borderId="0"/>
    <xf numFmtId="0" fontId="52" fillId="0" borderId="0" applyNumberFormat="0" applyFill="0" applyBorder="0" applyAlignment="0" applyProtection="0"/>
    <xf numFmtId="0" fontId="53" fillId="0" borderId="20" applyNumberFormat="0" applyFill="0" applyAlignment="0" applyProtection="0"/>
    <xf numFmtId="0" fontId="39" fillId="0" borderId="0"/>
    <xf numFmtId="0" fontId="54" fillId="0" borderId="0" applyNumberFormat="0" applyFill="0" applyBorder="0" applyAlignment="0" applyProtection="0"/>
    <xf numFmtId="0" fontId="51" fillId="48" borderId="0"/>
    <xf numFmtId="0" fontId="51" fillId="0" borderId="0">
      <alignment horizontal="left" vertical="top" wrapText="1"/>
    </xf>
    <xf numFmtId="0" fontId="51" fillId="0" borderId="0"/>
    <xf numFmtId="0" fontId="55" fillId="0" borderId="0">
      <alignment horizontal="center" wrapText="1"/>
    </xf>
    <xf numFmtId="0" fontId="55" fillId="0" borderId="0">
      <alignment horizontal="center"/>
    </xf>
    <xf numFmtId="0" fontId="51" fillId="0" borderId="0">
      <alignment wrapText="1"/>
    </xf>
    <xf numFmtId="0" fontId="51" fillId="0" borderId="0">
      <alignment horizontal="right"/>
    </xf>
    <xf numFmtId="0" fontId="51" fillId="48" borderId="21"/>
    <xf numFmtId="0" fontId="51" fillId="0" borderId="22">
      <alignment horizontal="center" vertical="center" wrapText="1"/>
    </xf>
    <xf numFmtId="0" fontId="51" fillId="0" borderId="23"/>
    <xf numFmtId="0" fontId="51" fillId="0" borderId="22">
      <alignment horizontal="center" vertical="center" shrinkToFit="1"/>
    </xf>
    <xf numFmtId="0" fontId="51" fillId="48" borderId="24"/>
    <xf numFmtId="0" fontId="56" fillId="0" borderId="22">
      <alignment horizontal="left"/>
    </xf>
    <xf numFmtId="4" fontId="56" fillId="49" borderId="22">
      <alignment horizontal="right" vertical="top" shrinkToFit="1"/>
    </xf>
    <xf numFmtId="0" fontId="51" fillId="48" borderId="25"/>
    <xf numFmtId="0" fontId="51" fillId="0" borderId="24"/>
    <xf numFmtId="0" fontId="51" fillId="0" borderId="0">
      <alignment horizontal="left" wrapText="1"/>
    </xf>
    <xf numFmtId="49" fontId="51" fillId="0" borderId="22">
      <alignment horizontal="left" vertical="top" wrapText="1"/>
    </xf>
    <xf numFmtId="4" fontId="51" fillId="50" borderId="22">
      <alignment horizontal="right" vertical="top" shrinkToFit="1"/>
    </xf>
    <xf numFmtId="0" fontId="51" fillId="48" borderId="25">
      <alignment horizontal="center"/>
    </xf>
    <xf numFmtId="0" fontId="51" fillId="48" borderId="0">
      <alignment horizontal="center"/>
    </xf>
    <xf numFmtId="4" fontId="51" fillId="0" borderId="22">
      <alignment horizontal="right" vertical="top" shrinkToFit="1"/>
    </xf>
    <xf numFmtId="49" fontId="56" fillId="0" borderId="22">
      <alignment horizontal="left" vertical="top" wrapText="1"/>
    </xf>
    <xf numFmtId="0" fontId="51" fillId="48" borderId="0">
      <alignment horizontal="left"/>
    </xf>
    <xf numFmtId="4" fontId="51" fillId="0" borderId="23">
      <alignment horizontal="right" shrinkToFit="1"/>
    </xf>
    <xf numFmtId="4" fontId="51" fillId="0" borderId="0">
      <alignment horizontal="right" shrinkToFit="1"/>
    </xf>
    <xf numFmtId="0" fontId="51" fillId="48" borderId="24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13" borderId="0" applyNumberFormat="0" applyBorder="0" applyAlignment="0" applyProtection="0"/>
    <xf numFmtId="0" fontId="9" fillId="4" borderId="1" applyNumberFormat="0" applyAlignment="0" applyProtection="0"/>
    <xf numFmtId="0" fontId="10" fillId="8" borderId="8" applyNumberFormat="0" applyAlignment="0" applyProtection="0"/>
    <xf numFmtId="0" fontId="11" fillId="8" borderId="1" applyNumberFormat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4" borderId="2" applyNumberFormat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4" fillId="0" borderId="0"/>
    <xf numFmtId="0" fontId="36" fillId="0" borderId="0"/>
    <xf numFmtId="0" fontId="24" fillId="0" borderId="0"/>
    <xf numFmtId="0" fontId="2" fillId="0" borderId="0"/>
    <xf numFmtId="0" fontId="19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" fillId="15" borderId="7" applyNumberFormat="0" applyFont="0" applyAlignment="0" applyProtection="0"/>
    <xf numFmtId="0" fontId="21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5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3" fillId="3" borderId="0" applyNumberFormat="0" applyBorder="0" applyAlignment="0" applyProtection="0"/>
    <xf numFmtId="0" fontId="24" fillId="0" borderId="0"/>
    <xf numFmtId="0" fontId="1" fillId="0" borderId="0"/>
    <xf numFmtId="0" fontId="65" fillId="0" borderId="0"/>
  </cellStyleXfs>
  <cellXfs count="155">
    <xf numFmtId="0" fontId="0" fillId="0" borderId="0" xfId="0"/>
    <xf numFmtId="0" fontId="0" fillId="51" borderId="0" xfId="0" applyFill="1"/>
    <xf numFmtId="0" fontId="7" fillId="51" borderId="0" xfId="0" applyFont="1" applyFill="1"/>
    <xf numFmtId="0" fontId="6" fillId="51" borderId="0" xfId="0" applyFont="1" applyFill="1"/>
    <xf numFmtId="0" fontId="5" fillId="51" borderId="0" xfId="0" applyFont="1" applyFill="1"/>
    <xf numFmtId="0" fontId="0" fillId="52" borderId="0" xfId="0" applyFill="1"/>
    <xf numFmtId="0" fontId="5" fillId="0" borderId="0" xfId="0" applyFont="1" applyFill="1"/>
    <xf numFmtId="0" fontId="7" fillId="52" borderId="0" xfId="0" applyFont="1" applyFill="1"/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1" borderId="10" xfId="0" applyNumberFormat="1" applyFont="1" applyFill="1" applyBorder="1" applyAlignment="1" applyProtection="1">
      <alignment vertical="center"/>
    </xf>
    <xf numFmtId="3" fontId="29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1" borderId="10" xfId="0" applyNumberFormat="1" applyFont="1" applyFill="1" applyBorder="1" applyAlignment="1" applyProtection="1">
      <alignment vertical="center"/>
    </xf>
    <xf numFmtId="3" fontId="29" fillId="0" borderId="10" xfId="0" applyNumberFormat="1" applyFont="1" applyBorder="1" applyAlignment="1" applyProtection="1">
      <alignment horizontal="left" vertical="center" wrapText="1"/>
      <protection locked="0"/>
    </xf>
    <xf numFmtId="165" fontId="31" fillId="52" borderId="10" xfId="0" applyNumberFormat="1" applyFont="1" applyFill="1" applyBorder="1" applyAlignment="1" applyProtection="1">
      <alignment vertical="center"/>
    </xf>
    <xf numFmtId="165" fontId="31" fillId="0" borderId="10" xfId="0" applyNumberFormat="1" applyFont="1" applyFill="1" applyBorder="1" applyAlignment="1" applyProtection="1">
      <alignment vertical="center"/>
    </xf>
    <xf numFmtId="165" fontId="57" fillId="0" borderId="10" xfId="0" applyNumberFormat="1" applyFont="1" applyFill="1" applyBorder="1" applyAlignment="1" applyProtection="1">
      <alignment vertical="center"/>
    </xf>
    <xf numFmtId="165" fontId="30" fillId="0" borderId="10" xfId="0" applyNumberFormat="1" applyFont="1" applyFill="1" applyBorder="1" applyAlignment="1" applyProtection="1">
      <alignment vertical="center"/>
    </xf>
    <xf numFmtId="3" fontId="33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/>
      <protection locked="0"/>
    </xf>
    <xf numFmtId="3" fontId="32" fillId="52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2" borderId="10" xfId="0" applyNumberFormat="1" applyFont="1" applyFill="1" applyBorder="1" applyAlignment="1" applyProtection="1">
      <alignment vertical="center"/>
    </xf>
    <xf numFmtId="165" fontId="31" fillId="52" borderId="10" xfId="0" applyNumberFormat="1" applyFont="1" applyFill="1" applyBorder="1" applyAlignment="1" applyProtection="1">
      <alignment vertical="center" wrapText="1"/>
    </xf>
    <xf numFmtId="3" fontId="32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1" borderId="10" xfId="0" applyNumberFormat="1" applyFont="1" applyFill="1" applyBorder="1" applyAlignment="1" applyProtection="1">
      <alignment vertical="center"/>
    </xf>
    <xf numFmtId="165" fontId="31" fillId="51" borderId="10" xfId="0" applyNumberFormat="1" applyFont="1" applyFill="1" applyBorder="1" applyAlignment="1" applyProtection="1">
      <alignment vertical="center"/>
    </xf>
    <xf numFmtId="3" fontId="30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52" borderId="10" xfId="0" applyNumberFormat="1" applyFont="1" applyFill="1" applyBorder="1" applyAlignment="1" applyProtection="1">
      <alignment vertical="center"/>
    </xf>
    <xf numFmtId="165" fontId="26" fillId="52" borderId="10" xfId="0" applyNumberFormat="1" applyFont="1" applyFill="1" applyBorder="1" applyAlignment="1" applyProtection="1">
      <alignment vertical="center"/>
    </xf>
    <xf numFmtId="165" fontId="29" fillId="0" borderId="10" xfId="0" applyNumberFormat="1" applyFont="1" applyFill="1" applyBorder="1" applyAlignment="1" applyProtection="1">
      <alignment vertical="center"/>
    </xf>
    <xf numFmtId="0" fontId="34" fillId="52" borderId="10" xfId="0" applyFont="1" applyFill="1" applyBorder="1"/>
    <xf numFmtId="165" fontId="29" fillId="52" borderId="10" xfId="0" applyNumberFormat="1" applyFont="1" applyFill="1" applyBorder="1"/>
    <xf numFmtId="0" fontId="29" fillId="52" borderId="10" xfId="0" applyFont="1" applyFill="1" applyBorder="1" applyAlignment="1">
      <alignment horizontal="center"/>
    </xf>
    <xf numFmtId="164" fontId="29" fillId="52" borderId="10" xfId="0" applyNumberFormat="1" applyFont="1" applyFill="1" applyBorder="1"/>
    <xf numFmtId="0" fontId="34" fillId="0" borderId="0" xfId="0" applyFont="1"/>
    <xf numFmtId="165" fontId="31" fillId="0" borderId="10" xfId="0" applyNumberFormat="1" applyFont="1" applyFill="1" applyBorder="1" applyAlignment="1" applyProtection="1">
      <alignment vertical="center" wrapText="1"/>
    </xf>
    <xf numFmtId="165" fontId="30" fillId="52" borderId="10" xfId="0" applyNumberFormat="1" applyFont="1" applyFill="1" applyBorder="1" applyAlignment="1" applyProtection="1">
      <alignment vertical="center" wrapText="1"/>
    </xf>
    <xf numFmtId="165" fontId="30" fillId="0" borderId="10" xfId="0" applyNumberFormat="1" applyFont="1" applyFill="1" applyBorder="1" applyAlignment="1" applyProtection="1">
      <alignment vertical="center" wrapText="1"/>
    </xf>
    <xf numFmtId="0" fontId="58" fillId="0" borderId="0" xfId="0" applyFont="1"/>
    <xf numFmtId="0" fontId="59" fillId="0" borderId="0" xfId="0" applyFont="1"/>
    <xf numFmtId="165" fontId="32" fillId="52" borderId="10" xfId="0" applyNumberFormat="1" applyFont="1" applyFill="1" applyBorder="1" applyAlignment="1" applyProtection="1">
      <alignment vertical="center" wrapText="1"/>
    </xf>
    <xf numFmtId="165" fontId="29" fillId="51" borderId="10" xfId="0" applyNumberFormat="1" applyFont="1" applyFill="1" applyBorder="1" applyAlignment="1" applyProtection="1">
      <alignment vertical="center"/>
    </xf>
    <xf numFmtId="0" fontId="2" fillId="0" borderId="0" xfId="0" applyFont="1"/>
    <xf numFmtId="165" fontId="57" fillId="52" borderId="10" xfId="0" applyNumberFormat="1" applyFont="1" applyFill="1" applyBorder="1" applyAlignment="1" applyProtection="1">
      <alignment vertical="center"/>
    </xf>
    <xf numFmtId="165" fontId="60" fillId="0" borderId="10" xfId="0" applyNumberFormat="1" applyFont="1" applyFill="1" applyBorder="1" applyAlignment="1" applyProtection="1">
      <alignment vertical="center"/>
    </xf>
    <xf numFmtId="165" fontId="61" fillId="51" borderId="10" xfId="0" applyNumberFormat="1" applyFont="1" applyFill="1" applyBorder="1" applyAlignment="1" applyProtection="1">
      <alignment vertical="center"/>
    </xf>
    <xf numFmtId="165" fontId="61" fillId="52" borderId="10" xfId="0" applyNumberFormat="1" applyFont="1" applyFill="1" applyBorder="1" applyAlignment="1" applyProtection="1">
      <alignment vertical="center"/>
    </xf>
    <xf numFmtId="165" fontId="33" fillId="51" borderId="10" xfId="0" applyNumberFormat="1" applyFont="1" applyFill="1" applyBorder="1" applyAlignment="1" applyProtection="1">
      <alignment vertical="center"/>
    </xf>
    <xf numFmtId="165" fontId="32" fillId="52" borderId="10" xfId="0" applyNumberFormat="1" applyFont="1" applyFill="1" applyBorder="1" applyAlignment="1" applyProtection="1">
      <alignment vertical="center"/>
    </xf>
    <xf numFmtId="165" fontId="27" fillId="51" borderId="10" xfId="0" applyNumberFormat="1" applyFont="1" applyFill="1" applyBorder="1" applyAlignment="1" applyProtection="1">
      <alignment vertical="center"/>
    </xf>
    <xf numFmtId="165" fontId="27" fillId="16" borderId="10" xfId="0" applyNumberFormat="1" applyFont="1" applyFill="1" applyBorder="1" applyAlignment="1" applyProtection="1">
      <alignment horizontal="righ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35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7" fillId="51" borderId="10" xfId="0" applyNumberFormat="1" applyFont="1" applyFill="1" applyBorder="1" applyAlignment="1" applyProtection="1">
      <alignment vertical="center" wrapText="1"/>
    </xf>
    <xf numFmtId="0" fontId="1" fillId="0" borderId="0" xfId="0" applyFont="1"/>
    <xf numFmtId="3" fontId="29" fillId="47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47" borderId="10" xfId="0" applyNumberFormat="1" applyFont="1" applyFill="1" applyBorder="1" applyAlignment="1" applyProtection="1">
      <alignment vertical="center"/>
    </xf>
    <xf numFmtId="165" fontId="31" fillId="47" borderId="10" xfId="0" applyNumberFormat="1" applyFont="1" applyFill="1" applyBorder="1" applyAlignment="1" applyProtection="1">
      <alignment vertical="center"/>
    </xf>
    <xf numFmtId="0" fontId="0" fillId="47" borderId="0" xfId="0" applyFill="1"/>
    <xf numFmtId="0" fontId="58" fillId="52" borderId="10" xfId="0" applyFont="1" applyFill="1" applyBorder="1"/>
    <xf numFmtId="165" fontId="29" fillId="52" borderId="10" xfId="0" applyNumberFormat="1" applyFont="1" applyFill="1" applyBorder="1" applyAlignment="1" applyProtection="1">
      <alignment vertical="center" wrapText="1"/>
    </xf>
    <xf numFmtId="165" fontId="1" fillId="0" borderId="0" xfId="0" applyNumberFormat="1" applyFont="1"/>
    <xf numFmtId="0" fontId="1" fillId="52" borderId="0" xfId="0" applyFont="1" applyFill="1"/>
    <xf numFmtId="165" fontId="1" fillId="52" borderId="0" xfId="0" applyNumberFormat="1" applyFont="1" applyFill="1"/>
    <xf numFmtId="3" fontId="27" fillId="16" borderId="10" xfId="0" applyNumberFormat="1" applyFont="1" applyFill="1" applyBorder="1" applyAlignment="1" applyProtection="1">
      <alignment horizontal="left" vertical="center" wrapText="1"/>
      <protection locked="0"/>
    </xf>
    <xf numFmtId="165" fontId="1" fillId="51" borderId="0" xfId="0" applyNumberFormat="1" applyFont="1" applyFill="1"/>
    <xf numFmtId="0" fontId="1" fillId="51" borderId="0" xfId="0" applyFont="1" applyFill="1"/>
    <xf numFmtId="165" fontId="0" fillId="0" borderId="0" xfId="0" applyNumberFormat="1"/>
    <xf numFmtId="165" fontId="2" fillId="0" borderId="0" xfId="0" applyNumberFormat="1" applyFont="1"/>
    <xf numFmtId="165" fontId="5" fillId="0" borderId="0" xfId="0" applyNumberFormat="1" applyFont="1" applyFill="1"/>
    <xf numFmtId="165" fontId="5" fillId="51" borderId="0" xfId="0" applyNumberFormat="1" applyFont="1" applyFill="1"/>
    <xf numFmtId="165" fontId="0" fillId="51" borderId="0" xfId="0" applyNumberFormat="1" applyFill="1"/>
    <xf numFmtId="165" fontId="0" fillId="47" borderId="0" xfId="0" applyNumberFormat="1" applyFill="1"/>
    <xf numFmtId="165" fontId="0" fillId="52" borderId="0" xfId="0" applyNumberFormat="1" applyFill="1"/>
    <xf numFmtId="165" fontId="7" fillId="52" borderId="0" xfId="0" applyNumberFormat="1" applyFont="1" applyFill="1"/>
    <xf numFmtId="165" fontId="7" fillId="51" borderId="0" xfId="0" applyNumberFormat="1" applyFont="1" applyFill="1"/>
    <xf numFmtId="165" fontId="6" fillId="51" borderId="0" xfId="0" applyNumberFormat="1" applyFont="1" applyFill="1"/>
    <xf numFmtId="165" fontId="29" fillId="52" borderId="26" xfId="0" applyNumberFormat="1" applyFont="1" applyFill="1" applyBorder="1"/>
    <xf numFmtId="0" fontId="5" fillId="0" borderId="0" xfId="0" applyFont="1" applyFill="1" applyBorder="1"/>
    <xf numFmtId="165" fontId="1" fillId="51" borderId="0" xfId="0" applyNumberFormat="1" applyFont="1" applyFill="1" applyBorder="1"/>
    <xf numFmtId="0" fontId="1" fillId="52" borderId="0" xfId="0" applyFont="1" applyFill="1" applyBorder="1"/>
    <xf numFmtId="0" fontId="1" fillId="0" borderId="0" xfId="0" applyFont="1" applyBorder="1"/>
    <xf numFmtId="165" fontId="1" fillId="52" borderId="0" xfId="0" applyNumberFormat="1" applyFont="1" applyFill="1" applyBorder="1"/>
    <xf numFmtId="165" fontId="57" fillId="0" borderId="22" xfId="0" applyNumberFormat="1" applyFont="1" applyFill="1" applyBorder="1" applyAlignment="1">
      <alignment vertical="top" wrapText="1"/>
    </xf>
    <xf numFmtId="10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9" fillId="0" borderId="1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10" xfId="0" applyNumberFormat="1" applyFont="1" applyBorder="1" applyAlignment="1" applyProtection="1">
      <alignment horizontal="left" vertical="center" wrapText="1"/>
      <protection locked="0"/>
    </xf>
    <xf numFmtId="3" fontId="26" fillId="7" borderId="0" xfId="0" applyNumberFormat="1" applyFont="1" applyFill="1" applyBorder="1" applyAlignment="1" applyProtection="1">
      <alignment vertical="center" wrapText="1"/>
      <protection locked="0"/>
    </xf>
    <xf numFmtId="3" fontId="26" fillId="7" borderId="10" xfId="0" applyNumberFormat="1" applyFont="1" applyFill="1" applyBorder="1" applyAlignment="1" applyProtection="1">
      <alignment vertical="center" wrapText="1"/>
      <protection locked="0"/>
    </xf>
    <xf numFmtId="49" fontId="31" fillId="0" borderId="10" xfId="0" applyNumberFormat="1" applyFont="1" applyFill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Fill="1" applyBorder="1" applyAlignment="1">
      <alignment horizontal="left" vertical="center" wrapText="1" indent="1" shrinkToFit="1"/>
    </xf>
    <xf numFmtId="3" fontId="64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 inden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1" fillId="0" borderId="0" xfId="0" applyNumberFormat="1" applyFont="1" applyFill="1" applyBorder="1" applyAlignment="1" applyProtection="1">
      <alignment vertical="center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33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3" borderId="10" xfId="0" applyNumberFormat="1" applyFont="1" applyFill="1" applyBorder="1" applyAlignment="1" applyProtection="1">
      <alignment vertical="center"/>
    </xf>
    <xf numFmtId="0" fontId="0" fillId="53" borderId="0" xfId="0" applyFill="1"/>
    <xf numFmtId="165" fontId="0" fillId="53" borderId="0" xfId="0" applyNumberFormat="1" applyFill="1"/>
    <xf numFmtId="3" fontId="32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3" borderId="10" xfId="0" applyNumberFormat="1" applyFont="1" applyFill="1" applyBorder="1" applyAlignment="1" applyProtection="1">
      <alignment vertical="center"/>
    </xf>
    <xf numFmtId="0" fontId="7" fillId="53" borderId="0" xfId="0" applyFont="1" applyFill="1"/>
    <xf numFmtId="165" fontId="7" fillId="53" borderId="0" xfId="0" applyNumberFormat="1" applyFont="1" applyFill="1"/>
    <xf numFmtId="0" fontId="6" fillId="53" borderId="0" xfId="0" applyFont="1" applyFill="1"/>
    <xf numFmtId="165" fontId="6" fillId="53" borderId="0" xfId="0" applyNumberFormat="1" applyFont="1" applyFill="1"/>
    <xf numFmtId="3" fontId="27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3" borderId="10" xfId="0" applyNumberFormat="1" applyFont="1" applyFill="1" applyBorder="1" applyAlignment="1" applyProtection="1">
      <alignment vertical="center"/>
    </xf>
    <xf numFmtId="165" fontId="27" fillId="53" borderId="10" xfId="0" applyNumberFormat="1" applyFont="1" applyFill="1" applyBorder="1" applyAlignment="1" applyProtection="1">
      <alignment vertical="center"/>
    </xf>
    <xf numFmtId="0" fontId="5" fillId="53" borderId="0" xfId="0" applyFont="1" applyFill="1"/>
    <xf numFmtId="165" fontId="5" fillId="53" borderId="0" xfId="0" applyNumberFormat="1" applyFont="1" applyFill="1"/>
    <xf numFmtId="165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2" fillId="0" borderId="10" xfId="0" applyNumberFormat="1" applyFont="1" applyFill="1" applyBorder="1" applyAlignment="1" applyProtection="1">
      <alignment vertical="center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9" fillId="0" borderId="22" xfId="0" applyNumberFormat="1" applyFont="1" applyFill="1" applyBorder="1" applyAlignment="1">
      <alignment vertical="top" wrapText="1"/>
    </xf>
    <xf numFmtId="165" fontId="29" fillId="0" borderId="10" xfId="0" applyNumberFormat="1" applyFont="1" applyFill="1" applyBorder="1" applyAlignment="1" applyProtection="1">
      <alignment vertical="center" wrapText="1"/>
    </xf>
    <xf numFmtId="165" fontId="32" fillId="0" borderId="10" xfId="0" applyNumberFormat="1" applyFont="1" applyFill="1" applyBorder="1" applyAlignment="1" applyProtection="1">
      <alignment vertical="center" wrapText="1"/>
    </xf>
    <xf numFmtId="49" fontId="62" fillId="52" borderId="31" xfId="0" applyNumberFormat="1" applyFont="1" applyFill="1" applyBorder="1" applyAlignment="1">
      <alignment horizontal="left" vertical="center" wrapText="1"/>
    </xf>
    <xf numFmtId="49" fontId="62" fillId="52" borderId="0" xfId="0" applyNumberFormat="1" applyFont="1" applyFill="1" applyBorder="1" applyAlignment="1">
      <alignment horizontal="left" vertical="center" wrapText="1"/>
    </xf>
    <xf numFmtId="49" fontId="62" fillId="52" borderId="0" xfId="0" applyNumberFormat="1" applyFont="1" applyFill="1" applyBorder="1" applyAlignment="1">
      <alignment horizontal="center" vertical="center" wrapText="1"/>
    </xf>
    <xf numFmtId="165" fontId="30" fillId="52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16" borderId="1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26" xfId="0" applyNumberFormat="1" applyFont="1" applyFill="1" applyBorder="1" applyAlignment="1" applyProtection="1">
      <alignment horizontal="left" vertical="center" wrapText="1"/>
      <protection locked="0"/>
    </xf>
    <xf numFmtId="3" fontId="26" fillId="7" borderId="27" xfId="0" applyNumberFormat="1" applyFont="1" applyFill="1" applyBorder="1" applyAlignment="1" applyProtection="1">
      <alignment horizontal="left" vertical="center" wrapText="1"/>
      <protection locked="0"/>
    </xf>
    <xf numFmtId="3" fontId="63" fillId="16" borderId="26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7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8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29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30" xfId="0" applyNumberFormat="1" applyFont="1" applyFill="1" applyBorder="1" applyAlignment="1" applyProtection="1">
      <alignment horizontal="center" vertical="center" wrapText="1"/>
      <protection locked="0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tabSelected="1" view="pageBreakPreview" zoomScale="8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44" sqref="D44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43" t="s">
        <v>83</v>
      </c>
      <c r="B1" s="143"/>
      <c r="C1" s="143"/>
      <c r="D1" s="143"/>
      <c r="E1" s="143"/>
      <c r="F1" s="143"/>
      <c r="G1" s="143"/>
      <c r="H1" s="143"/>
      <c r="I1" s="143"/>
      <c r="J1" s="143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50" t="s">
        <v>100</v>
      </c>
      <c r="C2" s="151"/>
      <c r="D2" s="151"/>
      <c r="E2" s="151"/>
      <c r="F2" s="151"/>
      <c r="G2" s="151"/>
      <c r="H2" s="151"/>
      <c r="I2" s="152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45" t="s">
        <v>1</v>
      </c>
      <c r="B3" s="147" t="s">
        <v>101</v>
      </c>
      <c r="C3" s="147" t="s">
        <v>107</v>
      </c>
      <c r="D3" s="142" t="s">
        <v>32</v>
      </c>
      <c r="E3" s="142"/>
      <c r="F3" s="142"/>
      <c r="G3" s="142" t="s">
        <v>33</v>
      </c>
      <c r="H3" s="153" t="s">
        <v>110</v>
      </c>
      <c r="I3" s="153" t="s">
        <v>85</v>
      </c>
      <c r="J3" s="142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45"/>
      <c r="B4" s="147"/>
      <c r="C4" s="147"/>
      <c r="D4" s="85" t="s">
        <v>2</v>
      </c>
      <c r="E4" s="85" t="s">
        <v>31</v>
      </c>
      <c r="F4" s="85" t="s">
        <v>3</v>
      </c>
      <c r="G4" s="142"/>
      <c r="H4" s="154"/>
      <c r="I4" s="154"/>
      <c r="J4" s="142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  <c r="H5" s="104">
        <v>8</v>
      </c>
      <c r="I5" s="99">
        <v>9</v>
      </c>
      <c r="J5" s="52">
        <v>10</v>
      </c>
      <c r="N5" s="69"/>
      <c r="O5" s="69"/>
      <c r="P5" s="69"/>
      <c r="Q5" s="69"/>
      <c r="R5" s="69"/>
    </row>
    <row r="6" spans="1:18" s="92" customFormat="1" ht="14.25" x14ac:dyDescent="0.2">
      <c r="A6" s="148" t="s">
        <v>4</v>
      </c>
      <c r="B6" s="149"/>
      <c r="C6" s="149"/>
      <c r="D6" s="149"/>
      <c r="E6" s="149"/>
      <c r="F6" s="149"/>
      <c r="G6" s="149"/>
      <c r="H6" s="149"/>
      <c r="I6" s="149"/>
      <c r="J6" s="149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G7" si="0">B8+B28</f>
        <v>280180.2</v>
      </c>
      <c r="C7" s="48">
        <f t="shared" si="0"/>
        <v>298219.89999999997</v>
      </c>
      <c r="D7" s="48">
        <f t="shared" si="0"/>
        <v>33597</v>
      </c>
      <c r="E7" s="48">
        <f t="shared" si="0"/>
        <v>-1300</v>
      </c>
      <c r="F7" s="10">
        <f t="shared" si="0"/>
        <v>32297</v>
      </c>
      <c r="G7" s="10">
        <f t="shared" si="0"/>
        <v>330516.89999999997</v>
      </c>
      <c r="H7" s="10">
        <f t="shared" ref="H7:I7" si="1">H8+H28</f>
        <v>206775.6</v>
      </c>
      <c r="I7" s="10">
        <f t="shared" si="1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25862.6</v>
      </c>
      <c r="C8" s="12">
        <f>C9+C11+C12+C14+C15+C16+C17+C20+C21+C22+C23+C24+C25+C26+C27+C10+C18+C13+C19</f>
        <v>26020.3</v>
      </c>
      <c r="D8" s="12">
        <f t="shared" ref="D8:H8" si="2">D9+D11+D12+D14+D15+D16+D17+D20+D21+D22+D23+D24+D25+D26+D27+D10+D18+D13+D19</f>
        <v>5</v>
      </c>
      <c r="E8" s="12">
        <f t="shared" si="2"/>
        <v>0</v>
      </c>
      <c r="F8" s="12">
        <f t="shared" si="2"/>
        <v>5</v>
      </c>
      <c r="G8" s="12">
        <f t="shared" si="2"/>
        <v>26025.3</v>
      </c>
      <c r="H8" s="12">
        <f t="shared" si="2"/>
        <v>16891.099999999999</v>
      </c>
      <c r="I8" s="12">
        <f t="shared" ref="I8" si="3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15878.9</v>
      </c>
      <c r="C9" s="28">
        <v>15878.9</v>
      </c>
      <c r="D9" s="16"/>
      <c r="E9" s="16"/>
      <c r="F9" s="15">
        <f>D9+E9</f>
        <v>0</v>
      </c>
      <c r="G9" s="15">
        <f t="shared" ref="G9:G26" si="4">C9+F9</f>
        <v>15878.9</v>
      </c>
      <c r="H9" s="15">
        <v>7839.1</v>
      </c>
      <c r="I9" s="15"/>
      <c r="J9" s="86"/>
    </row>
    <row r="10" spans="1:18" ht="15" x14ac:dyDescent="0.2">
      <c r="A10" s="87" t="s">
        <v>73</v>
      </c>
      <c r="B10" s="14">
        <v>6077.6</v>
      </c>
      <c r="C10" s="28">
        <v>6235.3</v>
      </c>
      <c r="D10" s="16"/>
      <c r="E10" s="16"/>
      <c r="F10" s="15">
        <f>D10+E10</f>
        <v>0</v>
      </c>
      <c r="G10" s="15">
        <f t="shared" ref="G10" si="5">C10+F10</f>
        <v>6235.3</v>
      </c>
      <c r="H10" s="15">
        <v>4005.3</v>
      </c>
      <c r="I10" s="15"/>
      <c r="J10" s="94"/>
    </row>
    <row r="11" spans="1:18" ht="15" x14ac:dyDescent="0.2">
      <c r="A11" s="87" t="s">
        <v>72</v>
      </c>
      <c r="B11" s="14"/>
      <c r="C11" s="28"/>
      <c r="D11" s="16"/>
      <c r="E11" s="16"/>
      <c r="F11" s="15">
        <f t="shared" ref="F11:F27" si="6">D11+E11</f>
        <v>0</v>
      </c>
      <c r="G11" s="15">
        <f t="shared" si="4"/>
        <v>0</v>
      </c>
      <c r="H11" s="15">
        <v>-49.4</v>
      </c>
      <c r="I11" s="15"/>
      <c r="J11" s="146"/>
    </row>
    <row r="12" spans="1:18" ht="15" x14ac:dyDescent="0.2">
      <c r="A12" s="87" t="s">
        <v>7</v>
      </c>
      <c r="B12" s="14">
        <v>196.3</v>
      </c>
      <c r="C12" s="28">
        <v>196.3</v>
      </c>
      <c r="D12" s="16"/>
      <c r="E12" s="16"/>
      <c r="F12" s="15">
        <f t="shared" si="6"/>
        <v>0</v>
      </c>
      <c r="G12" s="15">
        <f t="shared" si="4"/>
        <v>196.3</v>
      </c>
      <c r="H12" s="15">
        <v>10.4</v>
      </c>
      <c r="I12" s="15"/>
      <c r="J12" s="146"/>
    </row>
    <row r="13" spans="1:18" ht="45" x14ac:dyDescent="0.2">
      <c r="A13" s="87" t="s">
        <v>34</v>
      </c>
      <c r="B13" s="14">
        <v>211</v>
      </c>
      <c r="C13" s="28">
        <v>211</v>
      </c>
      <c r="D13" s="16"/>
      <c r="E13" s="16"/>
      <c r="F13" s="15">
        <f t="shared" si="6"/>
        <v>0</v>
      </c>
      <c r="G13" s="15">
        <f t="shared" ref="G13" si="7">C13+F13</f>
        <v>211</v>
      </c>
      <c r="H13" s="15">
        <v>151.80000000000001</v>
      </c>
      <c r="I13" s="15"/>
      <c r="J13" s="105"/>
    </row>
    <row r="14" spans="1:18" ht="45" x14ac:dyDescent="0.2">
      <c r="A14" s="87" t="s">
        <v>92</v>
      </c>
      <c r="B14" s="14">
        <v>1256</v>
      </c>
      <c r="C14" s="28">
        <v>1256</v>
      </c>
      <c r="D14" s="16"/>
      <c r="E14" s="16"/>
      <c r="F14" s="15">
        <f t="shared" si="6"/>
        <v>0</v>
      </c>
      <c r="G14" s="15">
        <f t="shared" si="4"/>
        <v>1256</v>
      </c>
      <c r="H14" s="15">
        <v>3418.1</v>
      </c>
      <c r="I14" s="15"/>
      <c r="J14" s="17"/>
    </row>
    <row r="15" spans="1:18" ht="15" x14ac:dyDescent="0.2">
      <c r="A15" s="87" t="s">
        <v>8</v>
      </c>
      <c r="B15" s="14"/>
      <c r="C15" s="28"/>
      <c r="D15" s="16"/>
      <c r="E15" s="16"/>
      <c r="F15" s="15">
        <f t="shared" si="6"/>
        <v>0</v>
      </c>
      <c r="G15" s="15">
        <f t="shared" si="4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28"/>
      <c r="D16" s="16"/>
      <c r="E16" s="16"/>
      <c r="F16" s="15">
        <f t="shared" si="6"/>
        <v>0</v>
      </c>
      <c r="G16" s="15">
        <f t="shared" si="4"/>
        <v>0</v>
      </c>
      <c r="H16" s="15"/>
      <c r="I16" s="15"/>
      <c r="J16" s="146"/>
    </row>
    <row r="17" spans="1:18" ht="15" x14ac:dyDescent="0.2">
      <c r="A17" s="87" t="s">
        <v>74</v>
      </c>
      <c r="B17" s="14">
        <v>476.5</v>
      </c>
      <c r="C17" s="28">
        <v>476.5</v>
      </c>
      <c r="D17" s="16"/>
      <c r="E17" s="16"/>
      <c r="F17" s="15">
        <f t="shared" si="6"/>
        <v>0</v>
      </c>
      <c r="G17" s="15">
        <f t="shared" si="4"/>
        <v>476.5</v>
      </c>
      <c r="H17" s="15">
        <v>312</v>
      </c>
      <c r="I17" s="15"/>
      <c r="J17" s="146"/>
    </row>
    <row r="18" spans="1:18" ht="15" x14ac:dyDescent="0.2">
      <c r="A18" s="87" t="s">
        <v>75</v>
      </c>
      <c r="B18" s="14"/>
      <c r="C18" s="28"/>
      <c r="D18" s="16"/>
      <c r="E18" s="16"/>
      <c r="F18" s="15">
        <f t="shared" si="6"/>
        <v>0</v>
      </c>
      <c r="G18" s="15">
        <f t="shared" si="4"/>
        <v>0</v>
      </c>
      <c r="H18" s="15"/>
      <c r="I18" s="15"/>
      <c r="J18" s="94"/>
    </row>
    <row r="19" spans="1:18" ht="30" x14ac:dyDescent="0.2">
      <c r="A19" s="87" t="s">
        <v>94</v>
      </c>
      <c r="B19" s="14"/>
      <c r="C19" s="28"/>
      <c r="D19" s="30">
        <v>5</v>
      </c>
      <c r="E19" s="16"/>
      <c r="F19" s="15">
        <f t="shared" si="6"/>
        <v>5</v>
      </c>
      <c r="G19" s="15">
        <f t="shared" si="4"/>
        <v>5</v>
      </c>
      <c r="H19" s="15">
        <v>2.1</v>
      </c>
      <c r="I19" s="15"/>
      <c r="J19" s="106"/>
    </row>
    <row r="20" spans="1:18" ht="45" x14ac:dyDescent="0.2">
      <c r="A20" s="87" t="s">
        <v>76</v>
      </c>
      <c r="B20" s="14"/>
      <c r="C20" s="28"/>
      <c r="D20" s="16"/>
      <c r="E20" s="16"/>
      <c r="F20" s="15">
        <f t="shared" si="6"/>
        <v>0</v>
      </c>
      <c r="G20" s="15">
        <f>C20+F20</f>
        <v>0</v>
      </c>
      <c r="H20" s="15"/>
      <c r="I20" s="15"/>
      <c r="J20" s="88"/>
    </row>
    <row r="21" spans="1:18" ht="45" x14ac:dyDescent="0.2">
      <c r="A21" s="87" t="s">
        <v>77</v>
      </c>
      <c r="B21" s="14">
        <v>666.2</v>
      </c>
      <c r="C21" s="28">
        <v>666.2</v>
      </c>
      <c r="D21" s="30"/>
      <c r="E21" s="16"/>
      <c r="F21" s="15">
        <f t="shared" si="6"/>
        <v>0</v>
      </c>
      <c r="G21" s="15">
        <f t="shared" si="4"/>
        <v>666.2</v>
      </c>
      <c r="H21" s="15">
        <v>430.3</v>
      </c>
      <c r="I21" s="15"/>
      <c r="J21" s="17"/>
    </row>
    <row r="22" spans="1:18" ht="30" x14ac:dyDescent="0.2">
      <c r="A22" s="87" t="s">
        <v>78</v>
      </c>
      <c r="B22" s="14">
        <v>23</v>
      </c>
      <c r="C22" s="28">
        <v>23</v>
      </c>
      <c r="D22" s="16"/>
      <c r="E22" s="16"/>
      <c r="F22" s="15">
        <f t="shared" si="6"/>
        <v>0</v>
      </c>
      <c r="G22" s="15">
        <f t="shared" si="4"/>
        <v>23</v>
      </c>
      <c r="H22" s="15">
        <v>41.4</v>
      </c>
      <c r="I22" s="15"/>
      <c r="J22" s="38"/>
    </row>
    <row r="23" spans="1:18" ht="26.25" customHeight="1" x14ac:dyDescent="0.2">
      <c r="A23" s="87" t="s">
        <v>79</v>
      </c>
      <c r="B23" s="14">
        <v>0.9</v>
      </c>
      <c r="C23" s="28">
        <v>0.9</v>
      </c>
      <c r="D23" s="16"/>
      <c r="E23" s="16"/>
      <c r="F23" s="15">
        <f t="shared" si="6"/>
        <v>0</v>
      </c>
      <c r="G23" s="15">
        <f t="shared" si="4"/>
        <v>0.9</v>
      </c>
      <c r="H23" s="15">
        <v>304.39999999999998</v>
      </c>
      <c r="I23" s="15"/>
      <c r="J23" s="38"/>
    </row>
    <row r="24" spans="1:18" ht="30" x14ac:dyDescent="0.2">
      <c r="A24" s="87" t="s">
        <v>80</v>
      </c>
      <c r="B24" s="14">
        <v>735.4</v>
      </c>
      <c r="C24" s="28">
        <v>735.4</v>
      </c>
      <c r="D24" s="30"/>
      <c r="E24" s="16"/>
      <c r="F24" s="15">
        <f t="shared" si="6"/>
        <v>0</v>
      </c>
      <c r="G24" s="15">
        <f t="shared" si="4"/>
        <v>735.4</v>
      </c>
      <c r="H24" s="15">
        <v>196.5</v>
      </c>
      <c r="I24" s="15"/>
      <c r="J24" s="38"/>
    </row>
    <row r="25" spans="1:18" ht="15" x14ac:dyDescent="0.2">
      <c r="A25" s="87" t="s">
        <v>86</v>
      </c>
      <c r="B25" s="14"/>
      <c r="C25" s="28"/>
      <c r="D25" s="16"/>
      <c r="E25" s="16"/>
      <c r="F25" s="15">
        <f t="shared" si="6"/>
        <v>0</v>
      </c>
      <c r="G25" s="15">
        <f t="shared" si="4"/>
        <v>0</v>
      </c>
      <c r="H25" s="15"/>
      <c r="I25" s="15"/>
      <c r="J25" s="38"/>
    </row>
    <row r="26" spans="1:18" ht="15" x14ac:dyDescent="0.2">
      <c r="A26" s="87" t="s">
        <v>81</v>
      </c>
      <c r="B26" s="14">
        <v>237.2</v>
      </c>
      <c r="C26" s="28">
        <v>237.2</v>
      </c>
      <c r="D26" s="16"/>
      <c r="E26" s="16"/>
      <c r="F26" s="15">
        <f t="shared" si="6"/>
        <v>0</v>
      </c>
      <c r="G26" s="15">
        <f t="shared" si="4"/>
        <v>237.2</v>
      </c>
      <c r="H26" s="15">
        <v>185.1</v>
      </c>
      <c r="I26" s="15"/>
      <c r="J26" s="38"/>
    </row>
    <row r="27" spans="1:18" ht="15" x14ac:dyDescent="0.2">
      <c r="A27" s="87" t="s">
        <v>82</v>
      </c>
      <c r="B27" s="14">
        <v>103.6</v>
      </c>
      <c r="C27" s="28">
        <v>103.6</v>
      </c>
      <c r="D27" s="16"/>
      <c r="E27" s="16"/>
      <c r="F27" s="15">
        <f t="shared" si="6"/>
        <v>0</v>
      </c>
      <c r="G27" s="15">
        <f>C27+F27</f>
        <v>103.6</v>
      </c>
      <c r="H27" s="15">
        <v>44</v>
      </c>
      <c r="I27" s="15"/>
      <c r="J27" s="38"/>
    </row>
    <row r="28" spans="1:18" s="59" customFormat="1" ht="15" x14ac:dyDescent="0.2">
      <c r="A28" s="56" t="s">
        <v>10</v>
      </c>
      <c r="B28" s="57">
        <f>B29+B35+B36</f>
        <v>254317.6</v>
      </c>
      <c r="C28" s="57">
        <f t="shared" ref="C28:G28" si="8">C29+C35+C36</f>
        <v>272199.59999999998</v>
      </c>
      <c r="D28" s="57">
        <f t="shared" si="8"/>
        <v>33592</v>
      </c>
      <c r="E28" s="57">
        <f t="shared" si="8"/>
        <v>-1300</v>
      </c>
      <c r="F28" s="57">
        <f t="shared" si="8"/>
        <v>32292</v>
      </c>
      <c r="G28" s="57">
        <f t="shared" si="8"/>
        <v>304491.59999999998</v>
      </c>
      <c r="H28" s="57">
        <f t="shared" ref="H28:I28" si="9">H29+H35+H36</f>
        <v>189884.5</v>
      </c>
      <c r="I28" s="57">
        <f t="shared" si="9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 t="shared" ref="B29:G29" si="10">B30+B31+B33+B34</f>
        <v>254317.6</v>
      </c>
      <c r="C29" s="12">
        <f t="shared" si="10"/>
        <v>270249.5</v>
      </c>
      <c r="D29" s="12">
        <f t="shared" si="10"/>
        <v>33592</v>
      </c>
      <c r="E29" s="12">
        <f t="shared" si="10"/>
        <v>-1300</v>
      </c>
      <c r="F29" s="12">
        <f t="shared" si="10"/>
        <v>32292</v>
      </c>
      <c r="G29" s="12">
        <f t="shared" si="10"/>
        <v>302541.5</v>
      </c>
      <c r="H29" s="12">
        <f t="shared" ref="H29:I29" si="11">H30+H31+H33+H34</f>
        <v>189884.5</v>
      </c>
      <c r="I29" s="12">
        <f t="shared" si="11"/>
        <v>0</v>
      </c>
      <c r="J29" s="12"/>
      <c r="N29" s="72"/>
      <c r="O29" s="72"/>
      <c r="P29" s="72"/>
      <c r="Q29" s="72"/>
      <c r="R29" s="72"/>
    </row>
    <row r="30" spans="1:18" ht="75" x14ac:dyDescent="0.2">
      <c r="A30" s="87" t="s">
        <v>36</v>
      </c>
      <c r="B30" s="17">
        <v>71827</v>
      </c>
      <c r="C30" s="49">
        <v>71827</v>
      </c>
      <c r="D30" s="124"/>
      <c r="E30" s="45"/>
      <c r="F30" s="15">
        <f>D30+E30</f>
        <v>0</v>
      </c>
      <c r="G30" s="15">
        <f>C30+F30</f>
        <v>71827</v>
      </c>
      <c r="H30" s="15">
        <v>43605</v>
      </c>
      <c r="I30" s="15"/>
      <c r="J30" s="15"/>
    </row>
    <row r="31" spans="1:18" s="5" customFormat="1" ht="45" x14ac:dyDescent="0.2">
      <c r="A31" s="93" t="s">
        <v>48</v>
      </c>
      <c r="B31" s="14">
        <v>58680.6</v>
      </c>
      <c r="C31" s="28">
        <v>58680.6</v>
      </c>
      <c r="D31" s="28">
        <v>33592</v>
      </c>
      <c r="E31" s="44"/>
      <c r="F31" s="15">
        <f t="shared" ref="F31:F36" si="12">D31+E31</f>
        <v>33592</v>
      </c>
      <c r="G31" s="15">
        <f t="shared" ref="G31:G36" si="13">C31+F31</f>
        <v>92272.6</v>
      </c>
      <c r="H31" s="15">
        <v>47234.7</v>
      </c>
      <c r="I31" s="15"/>
      <c r="J31" s="22" t="s">
        <v>109</v>
      </c>
      <c r="N31" s="74"/>
      <c r="O31" s="74"/>
      <c r="P31" s="74"/>
      <c r="Q31" s="74"/>
      <c r="R31" s="74"/>
    </row>
    <row r="32" spans="1:18" s="5" customFormat="1" ht="15" x14ac:dyDescent="0.2">
      <c r="A32" s="95" t="s">
        <v>49</v>
      </c>
      <c r="B32" s="14">
        <v>41171</v>
      </c>
      <c r="C32" s="28">
        <v>41171</v>
      </c>
      <c r="D32" s="28">
        <v>28767.599999999999</v>
      </c>
      <c r="E32" s="44"/>
      <c r="F32" s="15">
        <f t="shared" si="12"/>
        <v>28767.599999999999</v>
      </c>
      <c r="G32" s="15">
        <f t="shared" si="13"/>
        <v>69938.600000000006</v>
      </c>
      <c r="H32" s="15">
        <v>35521</v>
      </c>
      <c r="I32" s="15"/>
      <c r="J32" s="22"/>
      <c r="N32" s="74"/>
      <c r="O32" s="74"/>
      <c r="P32" s="74"/>
      <c r="Q32" s="74"/>
      <c r="R32" s="74"/>
    </row>
    <row r="33" spans="1:20" ht="45" x14ac:dyDescent="0.2">
      <c r="A33" s="87" t="s">
        <v>35</v>
      </c>
      <c r="B33" s="15">
        <v>123810</v>
      </c>
      <c r="C33" s="28">
        <v>123810</v>
      </c>
      <c r="D33" s="30"/>
      <c r="E33" s="30">
        <v>-1300</v>
      </c>
      <c r="F33" s="15">
        <f t="shared" si="12"/>
        <v>-1300</v>
      </c>
      <c r="G33" s="15">
        <f t="shared" si="13"/>
        <v>122510</v>
      </c>
      <c r="H33" s="15">
        <v>85202.1</v>
      </c>
      <c r="I33" s="15"/>
      <c r="J33" s="36" t="s">
        <v>108</v>
      </c>
    </row>
    <row r="34" spans="1:20" ht="15" x14ac:dyDescent="0.2">
      <c r="A34" s="87" t="s">
        <v>11</v>
      </c>
      <c r="B34" s="15"/>
      <c r="C34" s="28">
        <v>15931.9</v>
      </c>
      <c r="D34" s="30"/>
      <c r="E34" s="16"/>
      <c r="F34" s="15">
        <f t="shared" si="12"/>
        <v>0</v>
      </c>
      <c r="G34" s="15">
        <f t="shared" si="13"/>
        <v>15931.9</v>
      </c>
      <c r="H34" s="15">
        <v>13842.7</v>
      </c>
      <c r="I34" s="15"/>
      <c r="J34" s="36"/>
      <c r="T34" s="55"/>
    </row>
    <row r="35" spans="1:20" ht="45" x14ac:dyDescent="0.2">
      <c r="A35" s="87" t="s">
        <v>51</v>
      </c>
      <c r="B35" s="15"/>
      <c r="C35" s="28">
        <v>1114.3</v>
      </c>
      <c r="D35" s="30"/>
      <c r="E35" s="16"/>
      <c r="F35" s="15">
        <f t="shared" si="12"/>
        <v>0</v>
      </c>
      <c r="G35" s="15">
        <f t="shared" si="13"/>
        <v>1114.3</v>
      </c>
      <c r="H35" s="15"/>
      <c r="I35" s="15"/>
      <c r="J35" s="36"/>
      <c r="T35" s="55"/>
    </row>
    <row r="36" spans="1:20" ht="30.75" customHeight="1" x14ac:dyDescent="0.2">
      <c r="A36" s="93" t="s">
        <v>103</v>
      </c>
      <c r="B36" s="15"/>
      <c r="C36" s="28">
        <v>835.8</v>
      </c>
      <c r="D36" s="30"/>
      <c r="E36" s="16"/>
      <c r="F36" s="15">
        <f t="shared" si="12"/>
        <v>0</v>
      </c>
      <c r="G36" s="15">
        <f t="shared" si="13"/>
        <v>835.8</v>
      </c>
      <c r="H36" s="15"/>
      <c r="I36" s="15"/>
      <c r="J36" s="36"/>
      <c r="T36" s="55"/>
    </row>
    <row r="37" spans="1:20" ht="14.25" x14ac:dyDescent="0.2">
      <c r="A37" s="144" t="s">
        <v>13</v>
      </c>
      <c r="B37" s="144"/>
      <c r="C37" s="144"/>
      <c r="D37" s="144"/>
      <c r="E37" s="144"/>
      <c r="F37" s="144"/>
      <c r="G37" s="144"/>
      <c r="H37" s="103"/>
      <c r="I37" s="98"/>
      <c r="J37" s="8"/>
    </row>
    <row r="38" spans="1:20" s="1" customFormat="1" ht="33.75" customHeight="1" x14ac:dyDescent="0.2">
      <c r="A38" s="18" t="s">
        <v>14</v>
      </c>
      <c r="B38" s="10">
        <f>B42+B46</f>
        <v>173938.09999999998</v>
      </c>
      <c r="C38" s="10">
        <f>C42+C46</f>
        <v>177421</v>
      </c>
      <c r="D38" s="10">
        <f t="shared" ref="D38:I38" si="14">D42+D46</f>
        <v>1951.2</v>
      </c>
      <c r="E38" s="10">
        <f t="shared" si="14"/>
        <v>-2080</v>
      </c>
      <c r="F38" s="10">
        <f t="shared" si="14"/>
        <v>-128.80000000000001</v>
      </c>
      <c r="G38" s="10">
        <f t="shared" si="14"/>
        <v>177292.2</v>
      </c>
      <c r="H38" s="10">
        <f t="shared" ref="H38" si="15">H42+H46</f>
        <v>121489.1</v>
      </c>
      <c r="I38" s="10">
        <f t="shared" si="14"/>
        <v>0</v>
      </c>
      <c r="J38" s="10"/>
      <c r="N38" s="72"/>
      <c r="O38" s="72"/>
      <c r="P38" s="72"/>
      <c r="Q38" s="72"/>
      <c r="R38" s="72"/>
    </row>
    <row r="39" spans="1:20" s="110" customFormat="1" ht="33.75" customHeight="1" x14ac:dyDescent="0.2">
      <c r="A39" s="108" t="s">
        <v>95</v>
      </c>
      <c r="B39" s="109"/>
      <c r="C39" s="109"/>
      <c r="D39" s="109"/>
      <c r="E39" s="109"/>
      <c r="F39" s="109"/>
      <c r="G39" s="109"/>
      <c r="H39" s="109"/>
      <c r="I39" s="109"/>
      <c r="J39" s="109"/>
      <c r="N39" s="111"/>
      <c r="O39" s="111"/>
      <c r="P39" s="111"/>
      <c r="Q39" s="111"/>
      <c r="R39" s="111"/>
    </row>
    <row r="40" spans="1:20" s="110" customFormat="1" ht="33.75" customHeight="1" x14ac:dyDescent="0.2">
      <c r="A40" s="108" t="s">
        <v>96</v>
      </c>
      <c r="B40" s="109">
        <v>5779.4</v>
      </c>
      <c r="C40" s="109">
        <v>3379.4</v>
      </c>
      <c r="D40" s="109"/>
      <c r="E40" s="109"/>
      <c r="F40" s="109">
        <f t="shared" ref="F40:F41" si="16">D40+E40</f>
        <v>0</v>
      </c>
      <c r="G40" s="109">
        <f t="shared" ref="G40:G41" si="17">C40+F40</f>
        <v>3379.4</v>
      </c>
      <c r="H40" s="109">
        <v>3120.8</v>
      </c>
      <c r="I40" s="109"/>
      <c r="J40" s="109"/>
      <c r="N40" s="111"/>
      <c r="O40" s="111"/>
      <c r="P40" s="111"/>
      <c r="Q40" s="111"/>
      <c r="R40" s="111"/>
    </row>
    <row r="41" spans="1:20" s="110" customFormat="1" ht="88.5" customHeight="1" x14ac:dyDescent="0.2">
      <c r="A41" s="108" t="s">
        <v>97</v>
      </c>
      <c r="B41" s="109">
        <f>B38-B40</f>
        <v>168158.69999999998</v>
      </c>
      <c r="C41" s="109">
        <f>C38-C40</f>
        <v>174041.60000000001</v>
      </c>
      <c r="D41" s="109">
        <v>1963.7</v>
      </c>
      <c r="E41" s="109">
        <v>-2080</v>
      </c>
      <c r="F41" s="109">
        <f t="shared" si="16"/>
        <v>-116.29999999999995</v>
      </c>
      <c r="G41" s="109">
        <f t="shared" si="17"/>
        <v>173925.30000000002</v>
      </c>
      <c r="H41" s="109">
        <f>H38-H40</f>
        <v>118368.3</v>
      </c>
      <c r="I41" s="109"/>
      <c r="J41" s="109"/>
      <c r="N41" s="111"/>
      <c r="O41" s="111"/>
      <c r="P41" s="111"/>
      <c r="Q41" s="111"/>
      <c r="R41" s="111"/>
    </row>
    <row r="42" spans="1:20" s="5" customFormat="1" ht="150" x14ac:dyDescent="0.2">
      <c r="A42" s="89" t="s">
        <v>53</v>
      </c>
      <c r="B42" s="14">
        <f>B43+B44+B45</f>
        <v>168703.19999999998</v>
      </c>
      <c r="C42" s="14">
        <f t="shared" ref="C42:E42" si="18">C43+C44+C45</f>
        <v>172186.1</v>
      </c>
      <c r="D42" s="14">
        <f t="shared" si="18"/>
        <v>1780</v>
      </c>
      <c r="E42" s="14">
        <f t="shared" si="18"/>
        <v>-2080</v>
      </c>
      <c r="F42" s="14">
        <f>D42+E42</f>
        <v>-300</v>
      </c>
      <c r="G42" s="15">
        <f>C42+F42</f>
        <v>171886.1</v>
      </c>
      <c r="H42" s="15">
        <f t="shared" ref="H42" si="19">H43+H44+H45</f>
        <v>119095</v>
      </c>
      <c r="I42" s="15"/>
      <c r="J42" s="22"/>
      <c r="K42" s="136"/>
      <c r="L42" s="137"/>
      <c r="N42" s="74">
        <v>1506150.1</v>
      </c>
      <c r="O42" s="74">
        <v>847999.19999999984</v>
      </c>
      <c r="P42" s="74">
        <v>3204422.2000000007</v>
      </c>
      <c r="Q42" s="74"/>
      <c r="R42" s="74"/>
      <c r="S42" s="74" t="e">
        <f>C42-#REF!</f>
        <v>#REF!</v>
      </c>
    </row>
    <row r="43" spans="1:20" s="5" customFormat="1" ht="45" x14ac:dyDescent="0.2">
      <c r="A43" s="89" t="s">
        <v>54</v>
      </c>
      <c r="B43" s="14">
        <v>16040.9</v>
      </c>
      <c r="C43" s="28">
        <v>13640.9</v>
      </c>
      <c r="D43" s="28">
        <v>1780</v>
      </c>
      <c r="E43" s="28"/>
      <c r="F43" s="14">
        <f t="shared" ref="F43:F46" si="20">D43+E43</f>
        <v>1780</v>
      </c>
      <c r="G43" s="15">
        <f>C43+F43</f>
        <v>15420.9</v>
      </c>
      <c r="H43" s="15">
        <v>10388</v>
      </c>
      <c r="I43" s="15"/>
      <c r="J43" s="139" t="s">
        <v>118</v>
      </c>
      <c r="N43" s="74"/>
      <c r="O43" s="74"/>
      <c r="P43" s="74"/>
      <c r="Q43" s="74"/>
      <c r="R43" s="74"/>
    </row>
    <row r="44" spans="1:20" s="5" customFormat="1" ht="30" x14ac:dyDescent="0.2">
      <c r="A44" s="89" t="s">
        <v>55</v>
      </c>
      <c r="B44" s="14">
        <v>8590</v>
      </c>
      <c r="C44" s="28">
        <v>8590</v>
      </c>
      <c r="D44" s="28"/>
      <c r="E44" s="28"/>
      <c r="F44" s="14">
        <f t="shared" ref="F44" si="21">D44+E44</f>
        <v>0</v>
      </c>
      <c r="G44" s="15">
        <f t="shared" ref="G44" si="22">C44+F44</f>
        <v>8590</v>
      </c>
      <c r="H44" s="15">
        <v>5725.7</v>
      </c>
      <c r="I44" s="15"/>
      <c r="J44" s="139"/>
      <c r="N44" s="74"/>
      <c r="O44" s="74"/>
      <c r="P44" s="74"/>
      <c r="Q44" s="74"/>
      <c r="R44" s="74"/>
    </row>
    <row r="45" spans="1:20" s="5" customFormat="1" ht="90" x14ac:dyDescent="0.2">
      <c r="A45" s="89" t="s">
        <v>56</v>
      </c>
      <c r="B45" s="14">
        <v>144072.29999999999</v>
      </c>
      <c r="C45" s="28">
        <v>149955.20000000001</v>
      </c>
      <c r="D45" s="28"/>
      <c r="E45" s="28">
        <v>-2080</v>
      </c>
      <c r="F45" s="14">
        <f t="shared" si="20"/>
        <v>-2080</v>
      </c>
      <c r="G45" s="15">
        <f t="shared" ref="G45:G46" si="23">C45+F45</f>
        <v>147875.20000000001</v>
      </c>
      <c r="H45" s="15">
        <v>102981.3</v>
      </c>
      <c r="I45" s="15"/>
      <c r="J45" s="139"/>
      <c r="N45" s="74"/>
      <c r="O45" s="74"/>
      <c r="P45" s="74"/>
      <c r="Q45" s="74"/>
      <c r="R45" s="74"/>
    </row>
    <row r="46" spans="1:20" s="5" customFormat="1" ht="120" x14ac:dyDescent="0.2">
      <c r="A46" s="89" t="s">
        <v>57</v>
      </c>
      <c r="B46" s="14">
        <v>5234.8999999999996</v>
      </c>
      <c r="C46" s="28">
        <v>5234.8999999999996</v>
      </c>
      <c r="D46" s="28">
        <v>171.2</v>
      </c>
      <c r="E46" s="28"/>
      <c r="F46" s="14">
        <f t="shared" si="20"/>
        <v>171.2</v>
      </c>
      <c r="G46" s="15">
        <f t="shared" si="23"/>
        <v>5406.0999999999995</v>
      </c>
      <c r="H46" s="101">
        <v>2394.1</v>
      </c>
      <c r="I46" s="101"/>
      <c r="J46" s="133" t="s">
        <v>115</v>
      </c>
      <c r="N46" s="74"/>
      <c r="O46" s="74"/>
      <c r="P46" s="74"/>
      <c r="Q46" s="74"/>
      <c r="R46" s="74"/>
    </row>
    <row r="47" spans="1:20" s="1" customFormat="1" ht="15" x14ac:dyDescent="0.2">
      <c r="A47" s="18" t="s">
        <v>15</v>
      </c>
      <c r="B47" s="10">
        <f>B51+B52+B59</f>
        <v>58621.8</v>
      </c>
      <c r="C47" s="10">
        <f t="shared" ref="C47:F47" si="24">C51+C52+C59</f>
        <v>74561</v>
      </c>
      <c r="D47" s="10">
        <f t="shared" si="24"/>
        <v>4723.2</v>
      </c>
      <c r="E47" s="10">
        <f t="shared" si="24"/>
        <v>-241.4</v>
      </c>
      <c r="F47" s="10">
        <f t="shared" si="24"/>
        <v>4481.8</v>
      </c>
      <c r="G47" s="10">
        <f>G51+G52+G59</f>
        <v>79042.799999999988</v>
      </c>
      <c r="H47" s="10">
        <f>H51+H52+H59</f>
        <v>49926.400000000001</v>
      </c>
      <c r="I47" s="10">
        <f>I51+I52+I59</f>
        <v>0</v>
      </c>
      <c r="J47" s="10"/>
      <c r="N47" s="72"/>
      <c r="O47" s="72"/>
      <c r="P47" s="72"/>
      <c r="Q47" s="72"/>
      <c r="R47" s="72"/>
    </row>
    <row r="48" spans="1:20" s="110" customFormat="1" ht="15" x14ac:dyDescent="0.2">
      <c r="A48" s="108" t="s">
        <v>95</v>
      </c>
      <c r="B48" s="109"/>
      <c r="C48" s="109"/>
      <c r="D48" s="109"/>
      <c r="E48" s="109"/>
      <c r="F48" s="109"/>
      <c r="G48" s="109"/>
      <c r="H48" s="109"/>
      <c r="I48" s="109"/>
      <c r="J48" s="109"/>
      <c r="N48" s="111"/>
      <c r="O48" s="111"/>
      <c r="P48" s="111"/>
      <c r="Q48" s="111"/>
      <c r="R48" s="111"/>
    </row>
    <row r="49" spans="1:18" s="110" customFormat="1" ht="30" x14ac:dyDescent="0.2">
      <c r="A49" s="108" t="s">
        <v>96</v>
      </c>
      <c r="B49" s="109">
        <f>B51+B54+B61</f>
        <v>15940</v>
      </c>
      <c r="C49" s="109">
        <f t="shared" ref="C49:H49" si="25">C51+C54+C61</f>
        <v>21821.8</v>
      </c>
      <c r="D49" s="109">
        <f t="shared" si="25"/>
        <v>899.8</v>
      </c>
      <c r="E49" s="109">
        <f t="shared" si="25"/>
        <v>0</v>
      </c>
      <c r="F49" s="109">
        <f t="shared" si="25"/>
        <v>899.8</v>
      </c>
      <c r="G49" s="109">
        <f t="shared" ref="G49:G50" si="26">C49+F49</f>
        <v>22721.599999999999</v>
      </c>
      <c r="H49" s="109">
        <f t="shared" si="25"/>
        <v>13944.8</v>
      </c>
      <c r="I49" s="109"/>
      <c r="J49" s="109"/>
      <c r="N49" s="111"/>
      <c r="O49" s="111"/>
      <c r="P49" s="111"/>
      <c r="Q49" s="111"/>
      <c r="R49" s="111"/>
    </row>
    <row r="50" spans="1:18" s="110" customFormat="1" ht="90" x14ac:dyDescent="0.2">
      <c r="A50" s="108" t="s">
        <v>97</v>
      </c>
      <c r="B50" s="109">
        <f>B55+B62</f>
        <v>42681.8</v>
      </c>
      <c r="C50" s="109">
        <f>C55+C62</f>
        <v>52739.199999999997</v>
      </c>
      <c r="D50" s="109">
        <f t="shared" ref="D50:F50" si="27">D55+D62</f>
        <v>3810.9</v>
      </c>
      <c r="E50" s="109">
        <f t="shared" si="27"/>
        <v>-241.4</v>
      </c>
      <c r="F50" s="109">
        <f t="shared" si="27"/>
        <v>3569.5</v>
      </c>
      <c r="G50" s="109">
        <f t="shared" si="26"/>
        <v>56308.7</v>
      </c>
      <c r="H50" s="109">
        <f>H55+H62</f>
        <v>35981.600000000006</v>
      </c>
      <c r="I50" s="109"/>
      <c r="J50" s="109"/>
      <c r="N50" s="111"/>
      <c r="O50" s="111"/>
      <c r="P50" s="111"/>
      <c r="Q50" s="111"/>
      <c r="R50" s="111"/>
    </row>
    <row r="51" spans="1:18" s="7" customFormat="1" ht="36" customHeight="1" x14ac:dyDescent="0.2">
      <c r="A51" s="20" t="s">
        <v>58</v>
      </c>
      <c r="B51" s="21">
        <v>40</v>
      </c>
      <c r="C51" s="49">
        <v>40</v>
      </c>
      <c r="D51" s="49"/>
      <c r="E51" s="49"/>
      <c r="F51" s="14">
        <f>D51+E51</f>
        <v>0</v>
      </c>
      <c r="G51" s="15">
        <f>C51+F51</f>
        <v>40</v>
      </c>
      <c r="H51" s="15"/>
      <c r="I51" s="15"/>
      <c r="J51" s="37"/>
      <c r="N51" s="75"/>
      <c r="O51" s="75"/>
      <c r="P51" s="75"/>
      <c r="Q51" s="75"/>
      <c r="R51" s="75"/>
    </row>
    <row r="52" spans="1:18" s="2" customFormat="1" ht="30" x14ac:dyDescent="0.2">
      <c r="A52" s="23" t="s">
        <v>16</v>
      </c>
      <c r="B52" s="12">
        <f>B56+B57+B58</f>
        <v>24514.799999999999</v>
      </c>
      <c r="C52" s="12">
        <f t="shared" ref="C52:I52" si="28">C56+C57+C58</f>
        <v>27918.3</v>
      </c>
      <c r="D52" s="12">
        <f t="shared" si="28"/>
        <v>4221.8</v>
      </c>
      <c r="E52" s="12">
        <f t="shared" si="28"/>
        <v>-241.4</v>
      </c>
      <c r="F52" s="12">
        <f t="shared" si="28"/>
        <v>3980.4</v>
      </c>
      <c r="G52" s="12">
        <f t="shared" si="28"/>
        <v>31898.699999999997</v>
      </c>
      <c r="H52" s="12">
        <f t="shared" ref="H52" si="29">H56+H57+H58</f>
        <v>17652.400000000001</v>
      </c>
      <c r="I52" s="12">
        <f t="shared" si="28"/>
        <v>0</v>
      </c>
      <c r="J52" s="12"/>
      <c r="N52" s="76"/>
      <c r="O52" s="76"/>
      <c r="P52" s="76"/>
      <c r="Q52" s="76"/>
      <c r="R52" s="76"/>
    </row>
    <row r="53" spans="1:18" s="114" customFormat="1" ht="15" x14ac:dyDescent="0.2">
      <c r="A53" s="112" t="s">
        <v>95</v>
      </c>
      <c r="B53" s="113"/>
      <c r="C53" s="113"/>
      <c r="D53" s="113"/>
      <c r="E53" s="113"/>
      <c r="F53" s="113"/>
      <c r="G53" s="113"/>
      <c r="H53" s="113"/>
      <c r="I53" s="113"/>
      <c r="J53" s="113"/>
      <c r="N53" s="115"/>
      <c r="O53" s="115"/>
      <c r="P53" s="115"/>
      <c r="Q53" s="115"/>
      <c r="R53" s="115"/>
    </row>
    <row r="54" spans="1:18" s="114" customFormat="1" ht="30" x14ac:dyDescent="0.2">
      <c r="A54" s="112" t="s">
        <v>96</v>
      </c>
      <c r="B54" s="113">
        <v>10800</v>
      </c>
      <c r="C54" s="113">
        <v>14154.5</v>
      </c>
      <c r="D54" s="113">
        <v>410.9</v>
      </c>
      <c r="E54" s="113"/>
      <c r="F54" s="113">
        <f t="shared" ref="F54:F57" si="30">D54+E54</f>
        <v>410.9</v>
      </c>
      <c r="G54" s="113">
        <f t="shared" ref="G54:G57" si="31">C54+F54</f>
        <v>14565.4</v>
      </c>
      <c r="H54" s="113">
        <v>7781.8</v>
      </c>
      <c r="I54" s="113"/>
      <c r="J54" s="113"/>
      <c r="N54" s="115"/>
      <c r="O54" s="115"/>
      <c r="P54" s="115"/>
      <c r="Q54" s="115"/>
      <c r="R54" s="115"/>
    </row>
    <row r="55" spans="1:18" s="114" customFormat="1" ht="90" x14ac:dyDescent="0.2">
      <c r="A55" s="112" t="s">
        <v>97</v>
      </c>
      <c r="B55" s="113">
        <f>B52-B54</f>
        <v>13714.8</v>
      </c>
      <c r="C55" s="113">
        <f>C52-C54</f>
        <v>13763.8</v>
      </c>
      <c r="D55" s="113">
        <v>3810.9</v>
      </c>
      <c r="E55" s="113">
        <v>-241.4</v>
      </c>
      <c r="F55" s="113">
        <f t="shared" si="30"/>
        <v>3569.5</v>
      </c>
      <c r="G55" s="113">
        <f t="shared" si="31"/>
        <v>17333.3</v>
      </c>
      <c r="H55" s="113">
        <f>H52-H54</f>
        <v>9870.6000000000022</v>
      </c>
      <c r="I55" s="113"/>
      <c r="J55" s="113"/>
      <c r="N55" s="115"/>
      <c r="O55" s="115"/>
      <c r="P55" s="115"/>
      <c r="Q55" s="115"/>
      <c r="R55" s="115"/>
    </row>
    <row r="56" spans="1:18" s="5" customFormat="1" ht="30" x14ac:dyDescent="0.2">
      <c r="A56" s="19" t="s">
        <v>59</v>
      </c>
      <c r="B56" s="14">
        <v>188.8</v>
      </c>
      <c r="C56" s="28">
        <v>188.8</v>
      </c>
      <c r="D56" s="28">
        <v>3</v>
      </c>
      <c r="E56" s="28"/>
      <c r="F56" s="14">
        <f t="shared" si="30"/>
        <v>3</v>
      </c>
      <c r="G56" s="15">
        <f t="shared" si="31"/>
        <v>191.8</v>
      </c>
      <c r="H56" s="15">
        <v>58</v>
      </c>
      <c r="I56" s="15"/>
      <c r="J56" s="36" t="s">
        <v>113</v>
      </c>
      <c r="K56" s="138"/>
      <c r="L56" s="138"/>
      <c r="N56" s="74"/>
      <c r="O56" s="74"/>
      <c r="P56" s="74"/>
      <c r="Q56" s="74"/>
      <c r="R56" s="74"/>
    </row>
    <row r="57" spans="1:18" s="5" customFormat="1" ht="135" x14ac:dyDescent="0.2">
      <c r="A57" s="89" t="s">
        <v>93</v>
      </c>
      <c r="B57" s="14">
        <v>24084.6</v>
      </c>
      <c r="C57" s="28">
        <v>27488.1</v>
      </c>
      <c r="D57" s="28">
        <v>4218.8</v>
      </c>
      <c r="E57" s="28"/>
      <c r="F57" s="14">
        <f t="shared" si="30"/>
        <v>4218.8</v>
      </c>
      <c r="G57" s="15">
        <f t="shared" si="31"/>
        <v>31706.899999999998</v>
      </c>
      <c r="H57" s="15">
        <v>17594.400000000001</v>
      </c>
      <c r="I57" s="15"/>
      <c r="J57" s="135" t="s">
        <v>112</v>
      </c>
      <c r="N57" s="74"/>
      <c r="O57" s="74"/>
      <c r="P57" s="74"/>
      <c r="Q57" s="74"/>
      <c r="R57" s="74"/>
    </row>
    <row r="58" spans="1:18" s="5" customFormat="1" ht="150" x14ac:dyDescent="0.2">
      <c r="A58" s="19" t="s">
        <v>60</v>
      </c>
      <c r="B58" s="14">
        <v>241.4</v>
      </c>
      <c r="C58" s="28">
        <v>241.4</v>
      </c>
      <c r="D58" s="44"/>
      <c r="E58" s="28">
        <v>-241.4</v>
      </c>
      <c r="F58" s="14">
        <f>D58+E58</f>
        <v>-241.4</v>
      </c>
      <c r="G58" s="15">
        <f>C58+F58</f>
        <v>0</v>
      </c>
      <c r="H58" s="15"/>
      <c r="I58" s="15"/>
      <c r="J58" s="22" t="s">
        <v>116</v>
      </c>
      <c r="N58" s="74"/>
      <c r="O58" s="74"/>
      <c r="P58" s="74"/>
      <c r="Q58" s="74"/>
      <c r="R58" s="74"/>
    </row>
    <row r="59" spans="1:18" s="2" customFormat="1" ht="15" x14ac:dyDescent="0.2">
      <c r="A59" s="23" t="s">
        <v>17</v>
      </c>
      <c r="B59" s="12">
        <f>B63+B64+B65+B66+B67</f>
        <v>34067</v>
      </c>
      <c r="C59" s="12">
        <f t="shared" ref="C59:I59" si="32">C63+C64+C65+C66+C67</f>
        <v>46602.7</v>
      </c>
      <c r="D59" s="12">
        <f t="shared" si="32"/>
        <v>501.4</v>
      </c>
      <c r="E59" s="12">
        <f t="shared" si="32"/>
        <v>0</v>
      </c>
      <c r="F59" s="12">
        <f t="shared" si="32"/>
        <v>501.4</v>
      </c>
      <c r="G59" s="12">
        <f t="shared" si="32"/>
        <v>47104.1</v>
      </c>
      <c r="H59" s="12">
        <f t="shared" si="32"/>
        <v>32274</v>
      </c>
      <c r="I59" s="12">
        <f t="shared" si="32"/>
        <v>0</v>
      </c>
      <c r="J59" s="12"/>
      <c r="N59" s="76"/>
      <c r="O59" s="76"/>
      <c r="P59" s="76"/>
      <c r="Q59" s="76"/>
      <c r="R59" s="76"/>
    </row>
    <row r="60" spans="1:18" s="114" customFormat="1" ht="15" x14ac:dyDescent="0.2">
      <c r="A60" s="112" t="s">
        <v>95</v>
      </c>
      <c r="B60" s="113"/>
      <c r="C60" s="113"/>
      <c r="D60" s="113"/>
      <c r="E60" s="113"/>
      <c r="F60" s="113"/>
      <c r="G60" s="113"/>
      <c r="H60" s="113"/>
      <c r="I60" s="113"/>
      <c r="J60" s="113"/>
      <c r="N60" s="115"/>
      <c r="O60" s="115"/>
      <c r="P60" s="115"/>
      <c r="Q60" s="115"/>
      <c r="R60" s="115"/>
    </row>
    <row r="61" spans="1:18" s="114" customFormat="1" ht="30" x14ac:dyDescent="0.2">
      <c r="A61" s="112" t="s">
        <v>96</v>
      </c>
      <c r="B61" s="113">
        <v>5100</v>
      </c>
      <c r="C61" s="113">
        <v>7627.3</v>
      </c>
      <c r="D61" s="113">
        <v>488.9</v>
      </c>
      <c r="E61" s="113"/>
      <c r="F61" s="113">
        <f t="shared" ref="F61:F62" si="33">D61+E61</f>
        <v>488.9</v>
      </c>
      <c r="G61" s="113">
        <f t="shared" ref="G61:G62" si="34">C61+F61</f>
        <v>8116.2</v>
      </c>
      <c r="H61" s="113">
        <v>6163</v>
      </c>
      <c r="I61" s="113"/>
      <c r="J61" s="113"/>
      <c r="N61" s="115"/>
      <c r="O61" s="115"/>
      <c r="P61" s="115"/>
      <c r="Q61" s="115"/>
      <c r="R61" s="115"/>
    </row>
    <row r="62" spans="1:18" s="114" customFormat="1" ht="90" x14ac:dyDescent="0.2">
      <c r="A62" s="112" t="s">
        <v>97</v>
      </c>
      <c r="B62" s="113">
        <f>B59-B61</f>
        <v>28967</v>
      </c>
      <c r="C62" s="113">
        <f>C59-C61</f>
        <v>38975.399999999994</v>
      </c>
      <c r="D62" s="113"/>
      <c r="E62" s="113"/>
      <c r="F62" s="113">
        <f t="shared" si="33"/>
        <v>0</v>
      </c>
      <c r="G62" s="113">
        <f t="shared" si="34"/>
        <v>38975.399999999994</v>
      </c>
      <c r="H62" s="113">
        <f>H59-H61</f>
        <v>26111</v>
      </c>
      <c r="I62" s="113"/>
      <c r="J62" s="113"/>
      <c r="N62" s="115"/>
      <c r="O62" s="115"/>
      <c r="P62" s="115"/>
      <c r="Q62" s="115"/>
      <c r="R62" s="115"/>
    </row>
    <row r="63" spans="1:18" s="5" customFormat="1" ht="165" x14ac:dyDescent="0.2">
      <c r="A63" s="89" t="s">
        <v>61</v>
      </c>
      <c r="B63" s="14">
        <v>31995.5</v>
      </c>
      <c r="C63" s="28">
        <v>41995.5</v>
      </c>
      <c r="D63" s="30">
        <v>438.7</v>
      </c>
      <c r="E63" s="28"/>
      <c r="F63" s="14">
        <f>D63+E63</f>
        <v>438.7</v>
      </c>
      <c r="G63" s="15">
        <f t="shared" ref="G63:G66" si="35">C63+F63</f>
        <v>42434.2</v>
      </c>
      <c r="H63" s="15">
        <v>28566</v>
      </c>
      <c r="I63" s="15"/>
      <c r="J63" s="61" t="s">
        <v>119</v>
      </c>
      <c r="N63" s="74"/>
      <c r="O63" s="74"/>
      <c r="P63" s="74"/>
      <c r="Q63" s="74"/>
      <c r="R63" s="74"/>
    </row>
    <row r="64" spans="1:18" s="5" customFormat="1" ht="77.25" customHeight="1" x14ac:dyDescent="0.2">
      <c r="A64" s="19" t="s">
        <v>62</v>
      </c>
      <c r="B64" s="14">
        <v>1575</v>
      </c>
      <c r="C64" s="28">
        <v>1675</v>
      </c>
      <c r="D64" s="28"/>
      <c r="E64" s="28"/>
      <c r="F64" s="14">
        <f>D64+E64</f>
        <v>0</v>
      </c>
      <c r="G64" s="15">
        <f t="shared" si="35"/>
        <v>1675</v>
      </c>
      <c r="H64" s="15">
        <v>835.2</v>
      </c>
      <c r="I64" s="15"/>
      <c r="J64" s="37"/>
      <c r="N64" s="74"/>
      <c r="O64" s="74"/>
      <c r="P64" s="74"/>
      <c r="Q64" s="74"/>
      <c r="R64" s="74"/>
    </row>
    <row r="65" spans="1:18" s="5" customFormat="1" ht="93" customHeight="1" x14ac:dyDescent="0.2">
      <c r="A65" s="19" t="s">
        <v>66</v>
      </c>
      <c r="B65" s="14"/>
      <c r="C65" s="28"/>
      <c r="D65" s="28"/>
      <c r="E65" s="28"/>
      <c r="F65" s="14">
        <f>D65+E65</f>
        <v>0</v>
      </c>
      <c r="G65" s="15">
        <f t="shared" si="35"/>
        <v>0</v>
      </c>
      <c r="H65" s="15"/>
      <c r="I65" s="15"/>
      <c r="J65" s="41"/>
      <c r="N65" s="74"/>
      <c r="O65" s="74"/>
      <c r="P65" s="74"/>
      <c r="Q65" s="74"/>
      <c r="R65" s="74"/>
    </row>
    <row r="66" spans="1:18" s="5" customFormat="1" ht="30" x14ac:dyDescent="0.2">
      <c r="A66" s="19" t="s">
        <v>67</v>
      </c>
      <c r="B66" s="14"/>
      <c r="C66" s="28">
        <v>21.2</v>
      </c>
      <c r="D66" s="28">
        <v>62.7</v>
      </c>
      <c r="E66" s="28"/>
      <c r="F66" s="14">
        <f>D66+E66</f>
        <v>62.7</v>
      </c>
      <c r="G66" s="15">
        <f t="shared" si="35"/>
        <v>83.9</v>
      </c>
      <c r="H66" s="15">
        <v>31.1</v>
      </c>
      <c r="I66" s="15"/>
      <c r="J66" s="134" t="s">
        <v>114</v>
      </c>
      <c r="N66" s="74"/>
      <c r="O66" s="74"/>
      <c r="P66" s="74"/>
      <c r="Q66" s="74"/>
      <c r="R66" s="74"/>
    </row>
    <row r="67" spans="1:18" s="5" customFormat="1" ht="45" x14ac:dyDescent="0.2">
      <c r="A67" s="19" t="s">
        <v>63</v>
      </c>
      <c r="B67" s="14">
        <v>496.5</v>
      </c>
      <c r="C67" s="28">
        <v>2911</v>
      </c>
      <c r="D67" s="28"/>
      <c r="E67" s="28"/>
      <c r="F67" s="14">
        <f>D67+E67</f>
        <v>0</v>
      </c>
      <c r="G67" s="15">
        <f>C67+F67</f>
        <v>2911</v>
      </c>
      <c r="H67" s="15">
        <v>2841.7</v>
      </c>
      <c r="I67" s="15"/>
      <c r="J67" s="22"/>
      <c r="N67" s="74"/>
      <c r="O67" s="74"/>
      <c r="P67" s="74"/>
      <c r="Q67" s="74"/>
      <c r="R67" s="74"/>
    </row>
    <row r="68" spans="1:18" s="3" customFormat="1" ht="15" x14ac:dyDescent="0.2">
      <c r="A68" s="18" t="s">
        <v>18</v>
      </c>
      <c r="B68" s="10">
        <f>B72+B73+B74+B76+B79+B75+B77+B78</f>
        <v>47039</v>
      </c>
      <c r="C68" s="10">
        <f>C72+C73+C74+C76+C79+C75+C77+C78</f>
        <v>48980.7</v>
      </c>
      <c r="D68" s="10">
        <f t="shared" ref="D68:I68" si="36">D72+D73+D74+D76+D79+D75+D77+D78</f>
        <v>28943.600000000002</v>
      </c>
      <c r="E68" s="10">
        <f t="shared" si="36"/>
        <v>0</v>
      </c>
      <c r="F68" s="10">
        <f t="shared" si="36"/>
        <v>28943.600000000002</v>
      </c>
      <c r="G68" s="10">
        <f>G72+G73+G74+G76+G79+G75+G77+G78</f>
        <v>77924.299999999988</v>
      </c>
      <c r="H68" s="10">
        <f t="shared" si="36"/>
        <v>35582</v>
      </c>
      <c r="I68" s="10">
        <f t="shared" si="36"/>
        <v>0</v>
      </c>
      <c r="J68" s="10"/>
      <c r="N68" s="77"/>
      <c r="O68" s="77"/>
      <c r="P68" s="77"/>
      <c r="Q68" s="77"/>
      <c r="R68" s="77"/>
    </row>
    <row r="69" spans="1:18" s="116" customFormat="1" ht="15" x14ac:dyDescent="0.2">
      <c r="A69" s="108" t="s">
        <v>95</v>
      </c>
      <c r="B69" s="109"/>
      <c r="C69" s="109"/>
      <c r="D69" s="109"/>
      <c r="E69" s="109"/>
      <c r="F69" s="109"/>
      <c r="G69" s="109"/>
      <c r="H69" s="109"/>
      <c r="I69" s="109"/>
      <c r="J69" s="109"/>
      <c r="N69" s="117"/>
      <c r="O69" s="117"/>
      <c r="P69" s="117"/>
      <c r="Q69" s="117"/>
      <c r="R69" s="117"/>
    </row>
    <row r="70" spans="1:18" s="116" customFormat="1" ht="30" x14ac:dyDescent="0.2">
      <c r="A70" s="108" t="s">
        <v>96</v>
      </c>
      <c r="B70" s="109">
        <v>3561.9</v>
      </c>
      <c r="C70" s="109">
        <v>3561.9</v>
      </c>
      <c r="D70" s="109">
        <v>104.8</v>
      </c>
      <c r="E70" s="109"/>
      <c r="F70" s="109">
        <f>D70+E70</f>
        <v>104.8</v>
      </c>
      <c r="G70" s="109">
        <f>C70+F70</f>
        <v>3666.7000000000003</v>
      </c>
      <c r="H70" s="109">
        <v>96.5</v>
      </c>
      <c r="I70" s="109"/>
      <c r="J70" s="109"/>
      <c r="N70" s="117"/>
      <c r="O70" s="117"/>
      <c r="P70" s="117"/>
      <c r="Q70" s="117"/>
      <c r="R70" s="117"/>
    </row>
    <row r="71" spans="1:18" s="116" customFormat="1" ht="90" x14ac:dyDescent="0.2">
      <c r="A71" s="108" t="s">
        <v>97</v>
      </c>
      <c r="B71" s="109">
        <f>B68-B70</f>
        <v>43477.1</v>
      </c>
      <c r="C71" s="109">
        <v>45418.8</v>
      </c>
      <c r="D71" s="109">
        <v>28838.799999999999</v>
      </c>
      <c r="E71" s="109"/>
      <c r="F71" s="109">
        <f>D71+E71</f>
        <v>28838.799999999999</v>
      </c>
      <c r="G71" s="109">
        <f>C71+F71</f>
        <v>74257.600000000006</v>
      </c>
      <c r="H71" s="109">
        <f>H68-H70</f>
        <v>35485.5</v>
      </c>
      <c r="I71" s="109"/>
      <c r="J71" s="109"/>
      <c r="N71" s="117"/>
      <c r="O71" s="117"/>
      <c r="P71" s="117"/>
      <c r="Q71" s="117"/>
      <c r="R71" s="117"/>
    </row>
    <row r="72" spans="1:18" s="5" customFormat="1" ht="75" x14ac:dyDescent="0.2">
      <c r="A72" s="19" t="s">
        <v>64</v>
      </c>
      <c r="B72" s="14">
        <v>43456.9</v>
      </c>
      <c r="C72" s="28">
        <v>45398.6</v>
      </c>
      <c r="D72" s="28">
        <v>28812.400000000001</v>
      </c>
      <c r="E72" s="28"/>
      <c r="F72" s="14">
        <f t="shared" ref="F72:F79" si="37">D72+E72</f>
        <v>28812.400000000001</v>
      </c>
      <c r="G72" s="15">
        <f>C72+F72</f>
        <v>74211</v>
      </c>
      <c r="H72" s="15">
        <v>35521</v>
      </c>
      <c r="I72" s="15"/>
      <c r="J72" s="37" t="s">
        <v>111</v>
      </c>
      <c r="N72" s="74"/>
      <c r="O72" s="74"/>
      <c r="P72" s="74"/>
      <c r="Q72" s="74"/>
      <c r="R72" s="74"/>
    </row>
    <row r="73" spans="1:18" s="5" customFormat="1" ht="75" x14ac:dyDescent="0.2">
      <c r="A73" s="19" t="s">
        <v>65</v>
      </c>
      <c r="B73" s="14"/>
      <c r="C73" s="28"/>
      <c r="D73" s="28"/>
      <c r="E73" s="44"/>
      <c r="F73" s="14">
        <f t="shared" si="37"/>
        <v>0</v>
      </c>
      <c r="G73" s="15">
        <f t="shared" ref="G73:G79" si="38">C73+F73</f>
        <v>0</v>
      </c>
      <c r="H73" s="15"/>
      <c r="I73" s="15"/>
      <c r="J73" s="22"/>
      <c r="N73" s="74"/>
      <c r="O73" s="74"/>
      <c r="P73" s="74"/>
      <c r="Q73" s="74"/>
      <c r="R73" s="74"/>
    </row>
    <row r="74" spans="1:18" s="5" customFormat="1" ht="30" x14ac:dyDescent="0.2">
      <c r="A74" s="19" t="s">
        <v>68</v>
      </c>
      <c r="B74" s="14"/>
      <c r="C74" s="28"/>
      <c r="D74" s="44"/>
      <c r="E74" s="44"/>
      <c r="F74" s="14">
        <f t="shared" si="37"/>
        <v>0</v>
      </c>
      <c r="G74" s="15">
        <f t="shared" si="38"/>
        <v>0</v>
      </c>
      <c r="H74" s="15"/>
      <c r="I74" s="15"/>
      <c r="J74" s="14"/>
      <c r="N74" s="74"/>
      <c r="O74" s="74"/>
      <c r="P74" s="74"/>
      <c r="Q74" s="74"/>
      <c r="R74" s="74"/>
    </row>
    <row r="75" spans="1:18" s="5" customFormat="1" ht="30" x14ac:dyDescent="0.2">
      <c r="A75" s="19" t="s">
        <v>87</v>
      </c>
      <c r="B75" s="14">
        <v>20.2</v>
      </c>
      <c r="C75" s="28">
        <v>20.2</v>
      </c>
      <c r="D75" s="28">
        <v>131.19999999999999</v>
      </c>
      <c r="E75" s="28"/>
      <c r="F75" s="14">
        <f t="shared" si="37"/>
        <v>131.19999999999999</v>
      </c>
      <c r="G75" s="15">
        <f t="shared" si="38"/>
        <v>151.39999999999998</v>
      </c>
      <c r="H75" s="15">
        <v>61</v>
      </c>
      <c r="I75" s="15"/>
      <c r="J75" s="22" t="s">
        <v>117</v>
      </c>
      <c r="N75" s="74"/>
      <c r="O75" s="74"/>
      <c r="P75" s="74"/>
      <c r="Q75" s="74"/>
      <c r="R75" s="74"/>
    </row>
    <row r="76" spans="1:18" s="5" customFormat="1" ht="60" x14ac:dyDescent="0.2">
      <c r="A76" s="19" t="s">
        <v>70</v>
      </c>
      <c r="B76" s="15"/>
      <c r="C76" s="28"/>
      <c r="D76" s="44"/>
      <c r="E76" s="44"/>
      <c r="F76" s="15">
        <f t="shared" si="37"/>
        <v>0</v>
      </c>
      <c r="G76" s="15">
        <f t="shared" si="38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30" x14ac:dyDescent="0.2">
      <c r="A77" s="19" t="s">
        <v>69</v>
      </c>
      <c r="B77" s="15">
        <v>50</v>
      </c>
      <c r="C77" s="28">
        <v>50</v>
      </c>
      <c r="D77" s="44"/>
      <c r="E77" s="44"/>
      <c r="F77" s="15">
        <f t="shared" si="37"/>
        <v>0</v>
      </c>
      <c r="G77" s="15">
        <f t="shared" si="38"/>
        <v>50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84</v>
      </c>
      <c r="B78" s="15">
        <v>3511.9</v>
      </c>
      <c r="C78" s="28">
        <v>3511.9</v>
      </c>
      <c r="D78" s="28"/>
      <c r="E78" s="44"/>
      <c r="F78" s="15">
        <f t="shared" si="37"/>
        <v>0</v>
      </c>
      <c r="G78" s="15">
        <f t="shared" si="38"/>
        <v>3511.9</v>
      </c>
      <c r="H78" s="15"/>
      <c r="I78" s="15"/>
      <c r="J78" s="22"/>
      <c r="N78" s="74"/>
      <c r="O78" s="74"/>
      <c r="P78" s="74"/>
      <c r="Q78" s="74"/>
      <c r="R78" s="74"/>
    </row>
    <row r="79" spans="1:18" s="5" customFormat="1" ht="30" x14ac:dyDescent="0.2">
      <c r="A79" s="89" t="s">
        <v>71</v>
      </c>
      <c r="B79" s="14"/>
      <c r="C79" s="28"/>
      <c r="D79" s="28"/>
      <c r="E79" s="28"/>
      <c r="F79" s="14">
        <f t="shared" si="37"/>
        <v>0</v>
      </c>
      <c r="G79" s="15">
        <f t="shared" si="38"/>
        <v>0</v>
      </c>
      <c r="H79" s="15"/>
      <c r="I79" s="15"/>
      <c r="J79" s="37"/>
      <c r="N79" s="74"/>
      <c r="O79" s="74"/>
      <c r="P79" s="74"/>
      <c r="Q79" s="74"/>
      <c r="R79" s="74"/>
    </row>
    <row r="80" spans="1:18" s="4" customFormat="1" ht="14.25" x14ac:dyDescent="0.2">
      <c r="A80" s="9" t="s">
        <v>19</v>
      </c>
      <c r="B80" s="24">
        <f>B38+B47+B68</f>
        <v>279598.89999999997</v>
      </c>
      <c r="C80" s="50">
        <f t="shared" ref="C80:I80" si="39">C38+C47+C68</f>
        <v>300962.7</v>
      </c>
      <c r="D80" s="50">
        <f t="shared" si="39"/>
        <v>35618</v>
      </c>
      <c r="E80" s="50">
        <f t="shared" si="39"/>
        <v>-2321.4</v>
      </c>
      <c r="F80" s="24">
        <f t="shared" si="39"/>
        <v>33296.600000000006</v>
      </c>
      <c r="G80" s="24">
        <f t="shared" si="39"/>
        <v>334259.3</v>
      </c>
      <c r="H80" s="24">
        <f t="shared" si="39"/>
        <v>206997.5</v>
      </c>
      <c r="I80" s="24">
        <f t="shared" si="39"/>
        <v>0</v>
      </c>
      <c r="J80" s="24"/>
      <c r="N80" s="71"/>
      <c r="O80" s="71"/>
      <c r="P80" s="71"/>
      <c r="Q80" s="71"/>
      <c r="R80" s="71"/>
    </row>
    <row r="81" spans="1:18" s="121" customFormat="1" ht="14.25" x14ac:dyDescent="0.2">
      <c r="A81" s="118" t="s">
        <v>95</v>
      </c>
      <c r="B81" s="119"/>
      <c r="C81" s="120"/>
      <c r="D81" s="120"/>
      <c r="E81" s="120"/>
      <c r="F81" s="119"/>
      <c r="G81" s="119"/>
      <c r="H81" s="119"/>
      <c r="I81" s="119"/>
      <c r="J81" s="119"/>
      <c r="N81" s="122"/>
      <c r="O81" s="122"/>
      <c r="P81" s="122"/>
      <c r="Q81" s="122"/>
      <c r="R81" s="122"/>
    </row>
    <row r="82" spans="1:18" s="121" customFormat="1" ht="14.25" x14ac:dyDescent="0.2">
      <c r="A82" s="118" t="s">
        <v>96</v>
      </c>
      <c r="B82" s="119">
        <f>B40+B49+B70</f>
        <v>25281.300000000003</v>
      </c>
      <c r="C82" s="120">
        <f t="shared" ref="C82:H82" si="40">C40+C49+C70</f>
        <v>28763.100000000002</v>
      </c>
      <c r="D82" s="120">
        <f t="shared" si="40"/>
        <v>1004.5999999999999</v>
      </c>
      <c r="E82" s="120">
        <f t="shared" si="40"/>
        <v>0</v>
      </c>
      <c r="F82" s="119">
        <f t="shared" si="40"/>
        <v>1004.5999999999999</v>
      </c>
      <c r="G82" s="119">
        <f>G40+G49+G70</f>
        <v>29767.7</v>
      </c>
      <c r="H82" s="119">
        <f t="shared" si="40"/>
        <v>17162.099999999999</v>
      </c>
      <c r="I82" s="119"/>
      <c r="J82" s="119"/>
      <c r="N82" s="122"/>
      <c r="O82" s="122"/>
      <c r="P82" s="122"/>
      <c r="Q82" s="122"/>
      <c r="R82" s="122"/>
    </row>
    <row r="83" spans="1:18" s="121" customFormat="1" ht="85.5" x14ac:dyDescent="0.2">
      <c r="A83" s="118" t="s">
        <v>97</v>
      </c>
      <c r="B83" s="119">
        <f>B41+B50+B71</f>
        <v>254317.6</v>
      </c>
      <c r="C83" s="120">
        <f t="shared" ref="C83:H83" si="41">C41+C50+C71</f>
        <v>272199.59999999998</v>
      </c>
      <c r="D83" s="120">
        <f t="shared" si="41"/>
        <v>34613.4</v>
      </c>
      <c r="E83" s="120">
        <f t="shared" si="41"/>
        <v>-2321.4</v>
      </c>
      <c r="F83" s="119">
        <f t="shared" si="41"/>
        <v>32292</v>
      </c>
      <c r="G83" s="119">
        <f t="shared" si="41"/>
        <v>304491.59999999998</v>
      </c>
      <c r="H83" s="119">
        <f t="shared" si="41"/>
        <v>189835.40000000002</v>
      </c>
      <c r="I83" s="119"/>
      <c r="J83" s="119"/>
      <c r="N83" s="122"/>
      <c r="O83" s="122"/>
      <c r="P83" s="122"/>
      <c r="Q83" s="122"/>
      <c r="R83" s="122"/>
    </row>
    <row r="84" spans="1:18" s="4" customFormat="1" ht="28.5" x14ac:dyDescent="0.2">
      <c r="A84" s="9" t="s">
        <v>23</v>
      </c>
      <c r="B84" s="50">
        <f t="shared" ref="B84:G84" si="42">B80-B28</f>
        <v>25281.299999999959</v>
      </c>
      <c r="C84" s="50">
        <f t="shared" si="42"/>
        <v>28763.100000000035</v>
      </c>
      <c r="D84" s="50">
        <f t="shared" si="42"/>
        <v>2026</v>
      </c>
      <c r="E84" s="50">
        <f t="shared" si="42"/>
        <v>-1021.4000000000001</v>
      </c>
      <c r="F84" s="50">
        <f t="shared" si="42"/>
        <v>1004.6000000000058</v>
      </c>
      <c r="G84" s="50">
        <f t="shared" si="42"/>
        <v>29767.700000000012</v>
      </c>
      <c r="H84" s="50">
        <f t="shared" ref="H84" si="43">H80-H28</f>
        <v>17113</v>
      </c>
      <c r="I84" s="50"/>
      <c r="J84" s="50"/>
      <c r="N84" s="71"/>
      <c r="O84" s="71"/>
      <c r="P84" s="71"/>
      <c r="Q84" s="71"/>
      <c r="R84" s="71"/>
    </row>
    <row r="85" spans="1:18" s="4" customFormat="1" ht="14.25" x14ac:dyDescent="0.2">
      <c r="A85" s="9" t="s">
        <v>20</v>
      </c>
      <c r="B85" s="50">
        <f t="shared" ref="B85:G85" si="44">B7-B80</f>
        <v>581.30000000004657</v>
      </c>
      <c r="C85" s="50">
        <f t="shared" si="44"/>
        <v>-2742.8000000000466</v>
      </c>
      <c r="D85" s="50">
        <f t="shared" si="44"/>
        <v>-2021</v>
      </c>
      <c r="E85" s="50">
        <f t="shared" si="44"/>
        <v>1021.4000000000001</v>
      </c>
      <c r="F85" s="50">
        <f t="shared" si="44"/>
        <v>-999.60000000000582</v>
      </c>
      <c r="G85" s="50">
        <f t="shared" si="44"/>
        <v>-3742.4000000000233</v>
      </c>
      <c r="H85" s="50">
        <f t="shared" ref="H85" si="45">H7-H80</f>
        <v>-221.89999999999418</v>
      </c>
      <c r="I85" s="50"/>
      <c r="J85" s="54"/>
      <c r="N85" s="71"/>
      <c r="O85" s="71"/>
      <c r="P85" s="71"/>
      <c r="Q85" s="71"/>
      <c r="R85" s="71"/>
    </row>
    <row r="86" spans="1:18" s="1" customFormat="1" ht="45" x14ac:dyDescent="0.2">
      <c r="A86" s="26" t="s">
        <v>88</v>
      </c>
      <c r="B86" s="25">
        <f>B85/B8*100</f>
        <v>2.2476471816447172</v>
      </c>
      <c r="C86" s="42">
        <f>C85/C8*100</f>
        <v>-10.541000680238302</v>
      </c>
      <c r="D86" s="46"/>
      <c r="E86" s="46"/>
      <c r="F86" s="24"/>
      <c r="G86" s="25">
        <f>G85/G8*100</f>
        <v>-14.379853450296531</v>
      </c>
      <c r="H86" s="25">
        <f>H85/H8*100</f>
        <v>-1.3137095867053905</v>
      </c>
      <c r="I86" s="25"/>
      <c r="J86" s="25"/>
      <c r="N86" s="72"/>
      <c r="O86" s="72"/>
      <c r="P86" s="72"/>
      <c r="Q86" s="72"/>
      <c r="R86" s="72"/>
    </row>
    <row r="87" spans="1:18" ht="60" x14ac:dyDescent="0.2">
      <c r="A87" s="27" t="s">
        <v>89</v>
      </c>
      <c r="B87" s="15">
        <f>B85/B8*100</f>
        <v>2.2476471816447172</v>
      </c>
      <c r="C87" s="28">
        <f>C85/C8*100</f>
        <v>-10.541000680238302</v>
      </c>
      <c r="D87" s="47"/>
      <c r="E87" s="47"/>
      <c r="F87" s="29"/>
      <c r="G87" s="30">
        <f>G85/G8*100</f>
        <v>-14.379853450296531</v>
      </c>
      <c r="H87" s="30">
        <f>H85/H8*100</f>
        <v>-1.3137095867053905</v>
      </c>
      <c r="I87" s="30"/>
      <c r="J87" s="30"/>
    </row>
    <row r="88" spans="1:18" s="6" customFormat="1" ht="14.25" customHeight="1" x14ac:dyDescent="0.2">
      <c r="A88" s="65" t="s">
        <v>30</v>
      </c>
      <c r="B88" s="51">
        <f>B89+B92+B95+B96</f>
        <v>-581.29999999999995</v>
      </c>
      <c r="C88" s="51">
        <f>C89+C92+C95+C96</f>
        <v>2742.8000000000234</v>
      </c>
      <c r="D88" s="51">
        <f t="shared" ref="D88:G88" si="46">D89+D92+D95+D96</f>
        <v>1000</v>
      </c>
      <c r="E88" s="51">
        <f t="shared" si="46"/>
        <v>0</v>
      </c>
      <c r="F88" s="51">
        <f t="shared" si="46"/>
        <v>1000</v>
      </c>
      <c r="G88" s="51">
        <f t="shared" si="46"/>
        <v>3742.4</v>
      </c>
      <c r="H88" s="51">
        <f t="shared" ref="H88" si="47">H89+H92+H95+H96</f>
        <v>221.89999999999418</v>
      </c>
      <c r="I88" s="51"/>
      <c r="J88" s="51"/>
      <c r="K88" s="79"/>
      <c r="L88" s="70"/>
      <c r="N88" s="70"/>
      <c r="O88" s="70"/>
      <c r="P88" s="70"/>
      <c r="Q88" s="70"/>
      <c r="R88" s="70"/>
    </row>
    <row r="89" spans="1:18" s="67" customFormat="1" ht="30" x14ac:dyDescent="0.2">
      <c r="A89" s="11" t="s">
        <v>37</v>
      </c>
      <c r="B89" s="42">
        <f>B90+B91</f>
        <v>0</v>
      </c>
      <c r="C89" s="42">
        <f t="shared" ref="C89" si="48">C90+C91</f>
        <v>0</v>
      </c>
      <c r="D89" s="42">
        <f>D90+D91</f>
        <v>0</v>
      </c>
      <c r="E89" s="42">
        <f t="shared" ref="E89:F89" si="49">E90+E91</f>
        <v>0</v>
      </c>
      <c r="F89" s="42">
        <f t="shared" si="49"/>
        <v>0</v>
      </c>
      <c r="G89" s="42">
        <f>G90+G91</f>
        <v>0</v>
      </c>
      <c r="H89" s="42">
        <f t="shared" ref="H89" si="50">H90+H91</f>
        <v>0</v>
      </c>
      <c r="I89" s="42"/>
      <c r="J89" s="42"/>
      <c r="K89" s="80"/>
      <c r="L89" s="70"/>
      <c r="N89" s="66"/>
      <c r="O89" s="66"/>
      <c r="P89" s="66"/>
      <c r="Q89" s="66"/>
      <c r="R89" s="66"/>
    </row>
    <row r="90" spans="1:18" s="55" customFormat="1" ht="30" x14ac:dyDescent="0.2">
      <c r="A90" s="13" t="s">
        <v>38</v>
      </c>
      <c r="B90" s="30"/>
      <c r="C90" s="28"/>
      <c r="D90" s="28"/>
      <c r="E90" s="28"/>
      <c r="F90" s="28">
        <f>D90+E90</f>
        <v>0</v>
      </c>
      <c r="G90" s="30">
        <f>C90+F90</f>
        <v>0</v>
      </c>
      <c r="H90" s="30"/>
      <c r="I90" s="30"/>
      <c r="J90" s="61"/>
      <c r="K90" s="80"/>
      <c r="L90" s="70"/>
      <c r="N90" s="62"/>
      <c r="O90" s="62"/>
      <c r="P90" s="62"/>
      <c r="Q90" s="62"/>
      <c r="R90" s="62"/>
    </row>
    <row r="91" spans="1:18" s="55" customFormat="1" ht="30" x14ac:dyDescent="0.2">
      <c r="A91" s="13" t="s">
        <v>39</v>
      </c>
      <c r="B91" s="30"/>
      <c r="C91" s="28"/>
      <c r="D91" s="28"/>
      <c r="E91" s="28"/>
      <c r="F91" s="28">
        <f>D91+E91</f>
        <v>0</v>
      </c>
      <c r="G91" s="30">
        <f t="shared" ref="G91" si="51"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67" customFormat="1" ht="45" x14ac:dyDescent="0.2">
      <c r="A92" s="11" t="s">
        <v>40</v>
      </c>
      <c r="B92" s="42">
        <f>B93+B94</f>
        <v>-786.8</v>
      </c>
      <c r="C92" s="42">
        <f t="shared" ref="C92:G92" si="52">C93+C94</f>
        <v>-786.8</v>
      </c>
      <c r="D92" s="42">
        <f t="shared" si="52"/>
        <v>0</v>
      </c>
      <c r="E92" s="42">
        <f t="shared" si="52"/>
        <v>0</v>
      </c>
      <c r="F92" s="42">
        <f t="shared" si="52"/>
        <v>0</v>
      </c>
      <c r="G92" s="42">
        <f t="shared" si="52"/>
        <v>-786.8</v>
      </c>
      <c r="H92" s="42">
        <f t="shared" ref="H92" si="53">H93+H94</f>
        <v>0</v>
      </c>
      <c r="I92" s="42"/>
      <c r="J92" s="42"/>
      <c r="K92" s="80"/>
      <c r="L92" s="70"/>
      <c r="N92" s="66"/>
      <c r="O92" s="66"/>
      <c r="P92" s="66"/>
      <c r="Q92" s="66"/>
      <c r="R92" s="66"/>
    </row>
    <row r="93" spans="1:18" s="55" customFormat="1" ht="60" x14ac:dyDescent="0.2">
      <c r="A93" s="89" t="s">
        <v>41</v>
      </c>
      <c r="B93" s="30"/>
      <c r="C93" s="28"/>
      <c r="D93" s="28"/>
      <c r="E93" s="28"/>
      <c r="F93" s="28">
        <f>D93+E93</f>
        <v>0</v>
      </c>
      <c r="G93" s="30">
        <f>C93+F93</f>
        <v>0</v>
      </c>
      <c r="H93" s="30"/>
      <c r="I93" s="30"/>
      <c r="J93" s="61"/>
      <c r="K93" s="80"/>
      <c r="L93" s="70"/>
      <c r="N93" s="62"/>
      <c r="O93" s="62"/>
      <c r="P93" s="62"/>
      <c r="Q93" s="62"/>
      <c r="R93" s="62"/>
    </row>
    <row r="94" spans="1:18" s="55" customFormat="1" ht="75" x14ac:dyDescent="0.2">
      <c r="A94" s="89" t="s">
        <v>42</v>
      </c>
      <c r="B94" s="30">
        <v>-786.8</v>
      </c>
      <c r="C94" s="28">
        <v>-786.8</v>
      </c>
      <c r="D94" s="28"/>
      <c r="E94" s="28"/>
      <c r="F94" s="28">
        <f t="shared" ref="F94:F101" si="54">D94+E94</f>
        <v>0</v>
      </c>
      <c r="G94" s="30">
        <f t="shared" ref="G94:G95" si="55">C94+F94</f>
        <v>-786.8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30" x14ac:dyDescent="0.2">
      <c r="A95" s="13" t="s">
        <v>43</v>
      </c>
      <c r="B95" s="30">
        <v>205.5</v>
      </c>
      <c r="C95" s="28">
        <v>195.2</v>
      </c>
      <c r="D95" s="28">
        <v>1000</v>
      </c>
      <c r="E95" s="28"/>
      <c r="F95" s="28">
        <f t="shared" si="54"/>
        <v>1000</v>
      </c>
      <c r="G95" s="30">
        <f t="shared" si="55"/>
        <v>1195.2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21</v>
      </c>
      <c r="B96" s="30">
        <f>B97+B98</f>
        <v>0</v>
      </c>
      <c r="C96" s="28">
        <f>C97+C98</f>
        <v>3334.4000000000233</v>
      </c>
      <c r="D96" s="28"/>
      <c r="E96" s="31"/>
      <c r="F96" s="28">
        <f t="shared" si="54"/>
        <v>0</v>
      </c>
      <c r="G96" s="30">
        <f>G97+G98</f>
        <v>3334</v>
      </c>
      <c r="H96" s="30">
        <f>H97+H98</f>
        <v>221.89999999999418</v>
      </c>
      <c r="I96" s="30"/>
      <c r="J96" s="30"/>
      <c r="K96" s="80"/>
      <c r="L96" s="70"/>
      <c r="N96" s="62"/>
      <c r="O96" s="62"/>
      <c r="P96" s="62"/>
      <c r="Q96" s="62"/>
      <c r="R96" s="62"/>
    </row>
    <row r="97" spans="1:18" s="55" customFormat="1" ht="30" x14ac:dyDescent="0.2">
      <c r="A97" s="90" t="s">
        <v>44</v>
      </c>
      <c r="B97" s="30">
        <v>-280385.7</v>
      </c>
      <c r="C97" s="28">
        <v>-298415.09999999998</v>
      </c>
      <c r="D97" s="28">
        <v>-34597</v>
      </c>
      <c r="E97" s="31">
        <v>1300</v>
      </c>
      <c r="F97" s="28">
        <f t="shared" si="54"/>
        <v>-33297</v>
      </c>
      <c r="G97" s="30">
        <f>C97+F97</f>
        <v>-331712.09999999998</v>
      </c>
      <c r="H97" s="30">
        <v>-208339.9</v>
      </c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30" x14ac:dyDescent="0.2">
      <c r="A98" s="90" t="s">
        <v>45</v>
      </c>
      <c r="B98" s="30">
        <v>280385.7</v>
      </c>
      <c r="C98" s="28">
        <v>301749.5</v>
      </c>
      <c r="D98" s="28">
        <v>35618</v>
      </c>
      <c r="E98" s="31">
        <v>-2321.4</v>
      </c>
      <c r="F98" s="28">
        <f t="shared" si="54"/>
        <v>33296.6</v>
      </c>
      <c r="G98" s="30">
        <f>C98+F98</f>
        <v>335046.09999999998</v>
      </c>
      <c r="H98" s="30">
        <v>208561.8</v>
      </c>
      <c r="I98" s="30"/>
      <c r="J98" s="30"/>
      <c r="K98" s="80"/>
      <c r="L98" s="70"/>
      <c r="N98" s="62"/>
      <c r="O98" s="62"/>
      <c r="P98" s="62"/>
      <c r="Q98" s="62"/>
      <c r="R98" s="62"/>
    </row>
    <row r="99" spans="1:18" s="63" customFormat="1" ht="30" x14ac:dyDescent="0.2">
      <c r="A99" s="19" t="s">
        <v>27</v>
      </c>
      <c r="B99" s="31"/>
      <c r="C99" s="31">
        <v>3334.4</v>
      </c>
      <c r="D99" s="31"/>
      <c r="E99" s="31"/>
      <c r="F99" s="28">
        <f t="shared" si="54"/>
        <v>0</v>
      </c>
      <c r="G99" s="30">
        <v>3334.4</v>
      </c>
      <c r="H99" s="30">
        <v>3112.5</v>
      </c>
      <c r="I99" s="30"/>
      <c r="J99" s="30"/>
      <c r="K99" s="80"/>
      <c r="L99" s="70"/>
      <c r="N99" s="64"/>
      <c r="O99" s="64"/>
      <c r="P99" s="64"/>
      <c r="Q99" s="64"/>
      <c r="R99" s="64"/>
    </row>
    <row r="100" spans="1:18" s="63" customFormat="1" ht="15" x14ac:dyDescent="0.2">
      <c r="A100" s="97" t="s">
        <v>28</v>
      </c>
      <c r="B100" s="31"/>
      <c r="C100" s="60"/>
      <c r="D100" s="31"/>
      <c r="E100" s="31"/>
      <c r="F100" s="28">
        <f t="shared" si="54"/>
        <v>0</v>
      </c>
      <c r="G100" s="30"/>
      <c r="H100" s="30">
        <v>49.1</v>
      </c>
      <c r="I100" s="30"/>
      <c r="J100" s="30"/>
      <c r="K100" s="81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29</v>
      </c>
      <c r="B101" s="31"/>
      <c r="C101" s="31">
        <v>3334.4</v>
      </c>
      <c r="D101" s="31"/>
      <c r="E101" s="31"/>
      <c r="F101" s="28">
        <f t="shared" si="54"/>
        <v>0</v>
      </c>
      <c r="G101" s="30">
        <v>3334.4</v>
      </c>
      <c r="H101" s="30">
        <f>H99-H100</f>
        <v>3063.4</v>
      </c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55" customFormat="1" ht="14.25" x14ac:dyDescent="0.2">
      <c r="A102" s="141" t="s">
        <v>25</v>
      </c>
      <c r="B102" s="107"/>
      <c r="C102" s="123"/>
      <c r="D102" s="107"/>
      <c r="E102" s="107"/>
      <c r="F102" s="107"/>
      <c r="G102" s="107"/>
      <c r="H102" s="102"/>
      <c r="I102" s="100"/>
      <c r="J102" s="140"/>
      <c r="K102" s="82"/>
      <c r="L102" s="70"/>
      <c r="N102" s="62"/>
      <c r="O102" s="62"/>
      <c r="P102" s="62"/>
      <c r="Q102" s="62"/>
      <c r="R102" s="62"/>
    </row>
    <row r="103" spans="1:18" s="55" customFormat="1" ht="12.75" customHeight="1" x14ac:dyDescent="0.2">
      <c r="A103" s="141" t="s">
        <v>24</v>
      </c>
      <c r="B103" s="107"/>
      <c r="C103" s="123"/>
      <c r="D103" s="107"/>
      <c r="E103" s="107"/>
      <c r="F103" s="107"/>
      <c r="G103" s="107"/>
      <c r="H103" s="102"/>
      <c r="I103" s="100"/>
      <c r="J103" s="140"/>
      <c r="K103" s="82"/>
      <c r="N103" s="62"/>
      <c r="O103" s="62"/>
      <c r="P103" s="62"/>
      <c r="Q103" s="62"/>
      <c r="R103" s="62"/>
    </row>
    <row r="104" spans="1:18" s="63" customFormat="1" ht="15" x14ac:dyDescent="0.25">
      <c r="A104" s="19" t="s">
        <v>90</v>
      </c>
      <c r="B104" s="32">
        <v>38209.800000000003</v>
      </c>
      <c r="C104" s="32">
        <v>38209.800000000003</v>
      </c>
      <c r="D104" s="33" t="s">
        <v>26</v>
      </c>
      <c r="E104" s="33" t="s">
        <v>26</v>
      </c>
      <c r="F104" s="33" t="s">
        <v>26</v>
      </c>
      <c r="G104" s="32">
        <v>37423</v>
      </c>
      <c r="H104" s="78">
        <v>38209.800000000003</v>
      </c>
      <c r="I104" s="78"/>
      <c r="J104" s="78"/>
      <c r="K104" s="83"/>
      <c r="N104" s="64"/>
      <c r="O104" s="64"/>
      <c r="P104" s="64"/>
      <c r="Q104" s="64"/>
      <c r="R104" s="64"/>
    </row>
    <row r="105" spans="1:18" s="63" customFormat="1" ht="45" x14ac:dyDescent="0.25">
      <c r="A105" s="20" t="s">
        <v>46</v>
      </c>
      <c r="B105" s="34">
        <f>B104/B8</f>
        <v>1.477415263739918</v>
      </c>
      <c r="C105" s="34">
        <f>C104/C8</f>
        <v>1.4684611630150308</v>
      </c>
      <c r="D105" s="33" t="s">
        <v>26</v>
      </c>
      <c r="E105" s="33" t="s">
        <v>26</v>
      </c>
      <c r="F105" s="33" t="s">
        <v>26</v>
      </c>
      <c r="G105" s="34">
        <f>C105</f>
        <v>1.4684611630150308</v>
      </c>
      <c r="H105" s="34">
        <f>H104/H8</f>
        <v>2.2621262084766536</v>
      </c>
      <c r="I105" s="34"/>
      <c r="J105" s="34"/>
      <c r="K105" s="64"/>
      <c r="N105" s="64"/>
      <c r="O105" s="64"/>
      <c r="P105" s="64"/>
      <c r="Q105" s="64"/>
      <c r="R105" s="64"/>
    </row>
    <row r="106" spans="1:18" s="63" customFormat="1" ht="30" x14ac:dyDescent="0.25">
      <c r="A106" s="89" t="s">
        <v>91</v>
      </c>
      <c r="B106" s="32"/>
      <c r="C106" s="32"/>
      <c r="D106" s="33" t="s">
        <v>26</v>
      </c>
      <c r="E106" s="33" t="s">
        <v>26</v>
      </c>
      <c r="F106" s="33" t="s">
        <v>26</v>
      </c>
      <c r="G106" s="32"/>
      <c r="H106" s="32"/>
      <c r="I106" s="32"/>
      <c r="J106" s="32"/>
      <c r="K106" s="64"/>
      <c r="N106" s="64"/>
      <c r="O106" s="64"/>
      <c r="P106" s="64"/>
      <c r="Q106" s="64"/>
      <c r="R106" s="64"/>
    </row>
    <row r="107" spans="1:18" s="63" customFormat="1" ht="60" x14ac:dyDescent="0.25">
      <c r="A107" s="20" t="s">
        <v>47</v>
      </c>
      <c r="B107" s="34">
        <f>B106/B8</f>
        <v>0</v>
      </c>
      <c r="C107" s="34">
        <v>0</v>
      </c>
      <c r="D107" s="33" t="s">
        <v>26</v>
      </c>
      <c r="E107" s="33" t="s">
        <v>26</v>
      </c>
      <c r="F107" s="33" t="s">
        <v>26</v>
      </c>
      <c r="G107" s="34">
        <f>C107</f>
        <v>0</v>
      </c>
      <c r="H107" s="34"/>
      <c r="I107" s="34"/>
      <c r="J107" s="34"/>
      <c r="K107" s="64"/>
      <c r="N107" s="64"/>
      <c r="O107" s="64"/>
      <c r="P107" s="64"/>
      <c r="Q107" s="64"/>
      <c r="R107" s="64"/>
    </row>
    <row r="108" spans="1:18" ht="14.25" x14ac:dyDescent="0.2">
      <c r="A108" s="35"/>
      <c r="B108" s="35"/>
      <c r="C108" s="39"/>
      <c r="D108" s="39"/>
      <c r="E108" s="39"/>
      <c r="F108" s="35"/>
      <c r="G108" s="35"/>
      <c r="H108" s="35"/>
      <c r="I108" s="35"/>
      <c r="J108" s="35"/>
    </row>
  </sheetData>
  <mergeCells count="19">
    <mergeCell ref="J3:J4"/>
    <mergeCell ref="A1:J1"/>
    <mergeCell ref="A37:G37"/>
    <mergeCell ref="A3:A4"/>
    <mergeCell ref="D3:F3"/>
    <mergeCell ref="G3:G4"/>
    <mergeCell ref="J11:J12"/>
    <mergeCell ref="C3:C4"/>
    <mergeCell ref="B3:B4"/>
    <mergeCell ref="J16:J17"/>
    <mergeCell ref="A6:J6"/>
    <mergeCell ref="B2:I2"/>
    <mergeCell ref="I3:I4"/>
    <mergeCell ref="H3:H4"/>
    <mergeCell ref="K42:L42"/>
    <mergeCell ref="K56:L56"/>
    <mergeCell ref="J43:J45"/>
    <mergeCell ref="J102:J103"/>
    <mergeCell ref="A102:A103"/>
  </mergeCells>
  <phoneticPr fontId="0" type="noConversion"/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view="pageBreakPreview" zoomScale="80" zoomScaleSheetLayoutView="80" workbookViewId="0">
      <pane xSplit="1" ySplit="5" topLeftCell="B96" activePane="bottomRight" state="frozen"/>
      <selection pane="topRight" activeCell="B1" sqref="B1"/>
      <selection pane="bottomLeft" activeCell="A6" sqref="A6"/>
      <selection pane="bottomRight" activeCell="E98" sqref="E98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43" t="s">
        <v>83</v>
      </c>
      <c r="B1" s="143"/>
      <c r="C1" s="143"/>
      <c r="D1" s="143"/>
      <c r="E1" s="143"/>
      <c r="F1" s="143"/>
      <c r="G1" s="143"/>
      <c r="H1" s="143"/>
      <c r="I1" s="143"/>
      <c r="J1" s="143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50" t="s">
        <v>99</v>
      </c>
      <c r="C2" s="151"/>
      <c r="D2" s="151"/>
      <c r="E2" s="151"/>
      <c r="F2" s="151"/>
      <c r="G2" s="151"/>
      <c r="H2" s="151"/>
      <c r="I2" s="152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45" t="s">
        <v>1</v>
      </c>
      <c r="B3" s="147" t="s">
        <v>101</v>
      </c>
      <c r="C3" s="147" t="s">
        <v>102</v>
      </c>
      <c r="D3" s="142" t="s">
        <v>32</v>
      </c>
      <c r="E3" s="142"/>
      <c r="F3" s="142"/>
      <c r="G3" s="142" t="s">
        <v>33</v>
      </c>
      <c r="H3" s="153" t="s">
        <v>98</v>
      </c>
      <c r="I3" s="153" t="s">
        <v>85</v>
      </c>
      <c r="J3" s="142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45"/>
      <c r="B4" s="147"/>
      <c r="C4" s="147"/>
      <c r="D4" s="85" t="s">
        <v>2</v>
      </c>
      <c r="E4" s="85" t="s">
        <v>31</v>
      </c>
      <c r="F4" s="85" t="s">
        <v>3</v>
      </c>
      <c r="G4" s="142"/>
      <c r="H4" s="154"/>
      <c r="I4" s="154"/>
      <c r="J4" s="142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127">
        <v>2</v>
      </c>
      <c r="C5" s="127">
        <v>3</v>
      </c>
      <c r="D5" s="127">
        <v>4</v>
      </c>
      <c r="E5" s="127">
        <v>5</v>
      </c>
      <c r="F5" s="127">
        <v>6</v>
      </c>
      <c r="G5" s="127">
        <v>7</v>
      </c>
      <c r="H5" s="127">
        <v>8</v>
      </c>
      <c r="I5" s="127">
        <v>9</v>
      </c>
      <c r="J5" s="127">
        <v>10</v>
      </c>
      <c r="N5" s="69"/>
      <c r="O5" s="69"/>
      <c r="P5" s="69"/>
      <c r="Q5" s="69"/>
      <c r="R5" s="69"/>
    </row>
    <row r="6" spans="1:18" s="92" customFormat="1" ht="14.25" x14ac:dyDescent="0.2">
      <c r="A6" s="148" t="s">
        <v>4</v>
      </c>
      <c r="B6" s="149"/>
      <c r="C6" s="149"/>
      <c r="D6" s="149"/>
      <c r="E6" s="149"/>
      <c r="F6" s="149"/>
      <c r="G6" s="149"/>
      <c r="H6" s="149"/>
      <c r="I6" s="149"/>
      <c r="J6" s="149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I7" si="0">B8+B28</f>
        <v>188611.4</v>
      </c>
      <c r="C7" s="48">
        <f t="shared" si="0"/>
        <v>188611.4</v>
      </c>
      <c r="D7" s="48">
        <f t="shared" si="0"/>
        <v>6302.8</v>
      </c>
      <c r="E7" s="48">
        <f t="shared" si="0"/>
        <v>-0.1</v>
      </c>
      <c r="F7" s="10">
        <f t="shared" si="0"/>
        <v>6302.7000000000007</v>
      </c>
      <c r="G7" s="10">
        <f t="shared" si="0"/>
        <v>194914.1</v>
      </c>
      <c r="H7" s="10">
        <f t="shared" si="0"/>
        <v>0</v>
      </c>
      <c r="I7" s="10">
        <f t="shared" si="0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27873.600000000002</v>
      </c>
      <c r="C8" s="12">
        <f>C9+C11+C12+C14+C15+C16+C17+C20+C21+C22+C23+C24+C25+C26+C27+C10+C18+C13+C19</f>
        <v>27873.600000000002</v>
      </c>
      <c r="D8" s="12">
        <f t="shared" ref="D8:H8" si="1">D9+D11+D12+D14+D15+D16+D17+D20+D21+D22+D23+D24+D25+D26+D27+D10+D18+D13+D19</f>
        <v>363.70000000000005</v>
      </c>
      <c r="E8" s="12">
        <f t="shared" si="1"/>
        <v>-0.1</v>
      </c>
      <c r="F8" s="12">
        <f t="shared" si="1"/>
        <v>363.6</v>
      </c>
      <c r="G8" s="12">
        <f t="shared" si="1"/>
        <v>28237.200000000004</v>
      </c>
      <c r="H8" s="12">
        <f t="shared" si="1"/>
        <v>0</v>
      </c>
      <c r="I8" s="12">
        <f t="shared" ref="I8" si="2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17370.3</v>
      </c>
      <c r="C9" s="28">
        <v>17370.3</v>
      </c>
      <c r="D9" s="16"/>
      <c r="E9" s="16"/>
      <c r="F9" s="15">
        <f>D9+E9</f>
        <v>0</v>
      </c>
      <c r="G9" s="15">
        <f t="shared" ref="G9:G26" si="3">C9+F9</f>
        <v>17370.3</v>
      </c>
      <c r="H9" s="15"/>
      <c r="I9" s="15"/>
      <c r="J9" s="126"/>
    </row>
    <row r="10" spans="1:18" ht="15" x14ac:dyDescent="0.2">
      <c r="A10" s="87" t="s">
        <v>73</v>
      </c>
      <c r="B10" s="14">
        <v>6445.7</v>
      </c>
      <c r="C10" s="28">
        <v>6445.7</v>
      </c>
      <c r="D10" s="16">
        <v>363.6</v>
      </c>
      <c r="E10" s="16"/>
      <c r="F10" s="15">
        <f>D10+E10</f>
        <v>363.6</v>
      </c>
      <c r="G10" s="15">
        <f t="shared" si="3"/>
        <v>6809.3</v>
      </c>
      <c r="H10" s="15"/>
      <c r="I10" s="15"/>
      <c r="J10" s="126"/>
    </row>
    <row r="11" spans="1:18" ht="15" x14ac:dyDescent="0.2">
      <c r="A11" s="87" t="s">
        <v>72</v>
      </c>
      <c r="B11" s="14">
        <v>0</v>
      </c>
      <c r="C11" s="28"/>
      <c r="D11" s="16"/>
      <c r="E11" s="16"/>
      <c r="F11" s="15">
        <f t="shared" ref="F11:F27" si="4">D11+E11</f>
        <v>0</v>
      </c>
      <c r="G11" s="15">
        <f t="shared" si="3"/>
        <v>0</v>
      </c>
      <c r="H11" s="15"/>
      <c r="I11" s="15"/>
      <c r="J11" s="146"/>
    </row>
    <row r="12" spans="1:18" ht="15" x14ac:dyDescent="0.2">
      <c r="A12" s="87" t="s">
        <v>7</v>
      </c>
      <c r="B12" s="14">
        <v>201.2</v>
      </c>
      <c r="C12" s="28">
        <v>201.2</v>
      </c>
      <c r="D12" s="16"/>
      <c r="E12" s="16"/>
      <c r="F12" s="15">
        <f t="shared" si="4"/>
        <v>0</v>
      </c>
      <c r="G12" s="15">
        <f t="shared" si="3"/>
        <v>201.2</v>
      </c>
      <c r="H12" s="15"/>
      <c r="I12" s="15"/>
      <c r="J12" s="146"/>
    </row>
    <row r="13" spans="1:18" ht="45" x14ac:dyDescent="0.2">
      <c r="A13" s="87" t="s">
        <v>34</v>
      </c>
      <c r="B13" s="14">
        <v>220.8</v>
      </c>
      <c r="C13" s="28">
        <v>220.8</v>
      </c>
      <c r="D13" s="16"/>
      <c r="E13" s="16"/>
      <c r="F13" s="15">
        <f t="shared" si="4"/>
        <v>0</v>
      </c>
      <c r="G13" s="15">
        <f t="shared" si="3"/>
        <v>220.8</v>
      </c>
      <c r="H13" s="15"/>
      <c r="I13" s="15"/>
      <c r="J13" s="126"/>
    </row>
    <row r="14" spans="1:18" ht="45" x14ac:dyDescent="0.2">
      <c r="A14" s="87" t="s">
        <v>92</v>
      </c>
      <c r="B14" s="14">
        <v>1293</v>
      </c>
      <c r="C14" s="28">
        <v>1293</v>
      </c>
      <c r="D14" s="16"/>
      <c r="E14" s="16"/>
      <c r="F14" s="15">
        <f t="shared" si="4"/>
        <v>0</v>
      </c>
      <c r="G14" s="15">
        <f t="shared" si="3"/>
        <v>1293</v>
      </c>
      <c r="H14" s="15"/>
      <c r="I14" s="15"/>
      <c r="J14" s="17"/>
    </row>
    <row r="15" spans="1:18" ht="15" x14ac:dyDescent="0.2">
      <c r="A15" s="87" t="s">
        <v>8</v>
      </c>
      <c r="B15" s="14"/>
      <c r="C15" s="28"/>
      <c r="D15" s="16"/>
      <c r="E15" s="16"/>
      <c r="F15" s="15">
        <f t="shared" si="4"/>
        <v>0</v>
      </c>
      <c r="G15" s="15">
        <f t="shared" si="3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28"/>
      <c r="D16" s="16"/>
      <c r="E16" s="16"/>
      <c r="F16" s="15">
        <f t="shared" si="4"/>
        <v>0</v>
      </c>
      <c r="G16" s="15">
        <f t="shared" si="3"/>
        <v>0</v>
      </c>
      <c r="H16" s="15"/>
      <c r="I16" s="15"/>
      <c r="J16" s="146"/>
    </row>
    <row r="17" spans="1:18" ht="15" x14ac:dyDescent="0.2">
      <c r="A17" s="87" t="s">
        <v>74</v>
      </c>
      <c r="B17" s="14">
        <v>497.9</v>
      </c>
      <c r="C17" s="28">
        <v>497.9</v>
      </c>
      <c r="D17" s="16"/>
      <c r="E17" s="16"/>
      <c r="F17" s="15">
        <f t="shared" si="4"/>
        <v>0</v>
      </c>
      <c r="G17" s="15">
        <f t="shared" si="3"/>
        <v>497.9</v>
      </c>
      <c r="H17" s="15"/>
      <c r="I17" s="15"/>
      <c r="J17" s="146"/>
    </row>
    <row r="18" spans="1:18" ht="15" x14ac:dyDescent="0.2">
      <c r="A18" s="87" t="s">
        <v>75</v>
      </c>
      <c r="B18" s="14">
        <v>0</v>
      </c>
      <c r="C18" s="28"/>
      <c r="D18" s="16"/>
      <c r="E18" s="16"/>
      <c r="F18" s="15">
        <f t="shared" si="4"/>
        <v>0</v>
      </c>
      <c r="G18" s="15">
        <f t="shared" si="3"/>
        <v>0</v>
      </c>
      <c r="H18" s="15"/>
      <c r="I18" s="15"/>
      <c r="J18" s="126"/>
    </row>
    <row r="19" spans="1:18" ht="30" x14ac:dyDescent="0.2">
      <c r="A19" s="87" t="s">
        <v>94</v>
      </c>
      <c r="B19" s="14">
        <v>0</v>
      </c>
      <c r="C19" s="28"/>
      <c r="D19" s="16"/>
      <c r="E19" s="16"/>
      <c r="F19" s="15">
        <f t="shared" si="4"/>
        <v>0</v>
      </c>
      <c r="G19" s="15">
        <f t="shared" si="3"/>
        <v>0</v>
      </c>
      <c r="H19" s="15"/>
      <c r="I19" s="15"/>
      <c r="J19" s="126"/>
    </row>
    <row r="20" spans="1:18" ht="45" x14ac:dyDescent="0.2">
      <c r="A20" s="87" t="s">
        <v>76</v>
      </c>
      <c r="B20" s="14">
        <v>0</v>
      </c>
      <c r="C20" s="28"/>
      <c r="D20" s="16"/>
      <c r="E20" s="16"/>
      <c r="F20" s="15">
        <f t="shared" si="4"/>
        <v>0</v>
      </c>
      <c r="G20" s="15">
        <f>C20+F20</f>
        <v>0</v>
      </c>
      <c r="H20" s="15"/>
      <c r="I20" s="15"/>
      <c r="J20" s="126"/>
    </row>
    <row r="21" spans="1:18" ht="45" x14ac:dyDescent="0.2">
      <c r="A21" s="87" t="s">
        <v>77</v>
      </c>
      <c r="B21" s="14">
        <v>696.2</v>
      </c>
      <c r="C21" s="28">
        <v>696.2</v>
      </c>
      <c r="D21" s="30"/>
      <c r="E21" s="16"/>
      <c r="F21" s="15">
        <f t="shared" si="4"/>
        <v>0</v>
      </c>
      <c r="G21" s="15">
        <f t="shared" si="3"/>
        <v>696.2</v>
      </c>
      <c r="H21" s="15"/>
      <c r="I21" s="15"/>
      <c r="J21" s="17"/>
    </row>
    <row r="22" spans="1:18" ht="30" x14ac:dyDescent="0.2">
      <c r="A22" s="87" t="s">
        <v>78</v>
      </c>
      <c r="B22" s="14">
        <v>23</v>
      </c>
      <c r="C22" s="28">
        <v>23</v>
      </c>
      <c r="D22" s="16"/>
      <c r="E22" s="16"/>
      <c r="F22" s="15">
        <f t="shared" si="4"/>
        <v>0</v>
      </c>
      <c r="G22" s="15">
        <f t="shared" si="3"/>
        <v>23</v>
      </c>
      <c r="H22" s="15"/>
      <c r="I22" s="15"/>
      <c r="J22" s="38"/>
    </row>
    <row r="23" spans="1:18" ht="26.25" customHeight="1" x14ac:dyDescent="0.2">
      <c r="A23" s="87" t="s">
        <v>79</v>
      </c>
      <c r="B23" s="14">
        <v>1</v>
      </c>
      <c r="C23" s="28">
        <v>1</v>
      </c>
      <c r="D23" s="16"/>
      <c r="E23" s="16">
        <v>-0.1</v>
      </c>
      <c r="F23" s="15">
        <f t="shared" si="4"/>
        <v>-0.1</v>
      </c>
      <c r="G23" s="15">
        <f t="shared" si="3"/>
        <v>0.9</v>
      </c>
      <c r="H23" s="15"/>
      <c r="I23" s="15"/>
      <c r="J23" s="38"/>
    </row>
    <row r="24" spans="1:18" ht="30" x14ac:dyDescent="0.2">
      <c r="A24" s="87" t="s">
        <v>80</v>
      </c>
      <c r="B24" s="14">
        <v>768.5</v>
      </c>
      <c r="C24" s="28">
        <v>768.5</v>
      </c>
      <c r="D24" s="30"/>
      <c r="E24" s="16"/>
      <c r="F24" s="15">
        <f t="shared" si="4"/>
        <v>0</v>
      </c>
      <c r="G24" s="15">
        <f t="shared" si="3"/>
        <v>768.5</v>
      </c>
      <c r="H24" s="15"/>
      <c r="I24" s="15"/>
      <c r="J24" s="38"/>
    </row>
    <row r="25" spans="1:18" ht="15" x14ac:dyDescent="0.2">
      <c r="A25" s="87" t="s">
        <v>86</v>
      </c>
      <c r="B25" s="14"/>
      <c r="C25" s="28"/>
      <c r="D25" s="16"/>
      <c r="E25" s="16"/>
      <c r="F25" s="15">
        <f t="shared" si="4"/>
        <v>0</v>
      </c>
      <c r="G25" s="15">
        <f t="shared" si="3"/>
        <v>0</v>
      </c>
      <c r="H25" s="15"/>
      <c r="I25" s="15"/>
      <c r="J25" s="38"/>
    </row>
    <row r="26" spans="1:18" ht="15" x14ac:dyDescent="0.2">
      <c r="A26" s="87" t="s">
        <v>81</v>
      </c>
      <c r="B26" s="14">
        <v>247.9</v>
      </c>
      <c r="C26" s="28">
        <v>247.9</v>
      </c>
      <c r="D26" s="16"/>
      <c r="E26" s="16"/>
      <c r="F26" s="15">
        <f t="shared" si="4"/>
        <v>0</v>
      </c>
      <c r="G26" s="15">
        <f t="shared" si="3"/>
        <v>247.9</v>
      </c>
      <c r="H26" s="15"/>
      <c r="I26" s="15"/>
      <c r="J26" s="38"/>
    </row>
    <row r="27" spans="1:18" ht="15" x14ac:dyDescent="0.2">
      <c r="A27" s="87" t="s">
        <v>82</v>
      </c>
      <c r="B27" s="14">
        <v>108.1</v>
      </c>
      <c r="C27" s="28">
        <v>108.1</v>
      </c>
      <c r="D27" s="16">
        <v>0.1</v>
      </c>
      <c r="E27" s="16"/>
      <c r="F27" s="15">
        <f t="shared" si="4"/>
        <v>0.1</v>
      </c>
      <c r="G27" s="15">
        <f>C27+F27</f>
        <v>108.19999999999999</v>
      </c>
      <c r="H27" s="15"/>
      <c r="I27" s="15"/>
      <c r="J27" s="38"/>
    </row>
    <row r="28" spans="1:18" s="59" customFormat="1" ht="15" x14ac:dyDescent="0.2">
      <c r="A28" s="56" t="s">
        <v>10</v>
      </c>
      <c r="B28" s="57">
        <f>B29+B35+B36</f>
        <v>160737.79999999999</v>
      </c>
      <c r="C28" s="57">
        <f t="shared" ref="C28:I28" si="5">C29+C35+C36</f>
        <v>160737.79999999999</v>
      </c>
      <c r="D28" s="57">
        <f t="shared" si="5"/>
        <v>5939.1</v>
      </c>
      <c r="E28" s="57">
        <f t="shared" si="5"/>
        <v>0</v>
      </c>
      <c r="F28" s="57">
        <f t="shared" si="5"/>
        <v>5939.1</v>
      </c>
      <c r="G28" s="57">
        <f t="shared" si="5"/>
        <v>166676.9</v>
      </c>
      <c r="H28" s="57">
        <f t="shared" si="5"/>
        <v>0</v>
      </c>
      <c r="I28" s="57">
        <f t="shared" si="5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>B30+B31+B33+B34</f>
        <v>160737.79999999999</v>
      </c>
      <c r="C29" s="12">
        <f t="shared" ref="C29:I29" si="6">C30+C31+C33+C34</f>
        <v>160737.79999999999</v>
      </c>
      <c r="D29" s="12">
        <f t="shared" si="6"/>
        <v>5939.1</v>
      </c>
      <c r="E29" s="12">
        <f t="shared" si="6"/>
        <v>0</v>
      </c>
      <c r="F29" s="12">
        <f t="shared" si="6"/>
        <v>5939.1</v>
      </c>
      <c r="G29" s="12">
        <f t="shared" si="6"/>
        <v>166676.9</v>
      </c>
      <c r="H29" s="12">
        <f t="shared" si="6"/>
        <v>0</v>
      </c>
      <c r="I29" s="12">
        <f t="shared" si="6"/>
        <v>0</v>
      </c>
      <c r="J29" s="12"/>
      <c r="N29" s="72"/>
      <c r="O29" s="72"/>
      <c r="P29" s="72"/>
      <c r="Q29" s="72"/>
      <c r="R29" s="72"/>
    </row>
    <row r="30" spans="1:18" ht="75" x14ac:dyDescent="0.2">
      <c r="A30" s="87" t="s">
        <v>36</v>
      </c>
      <c r="B30" s="17">
        <v>52853.599999999999</v>
      </c>
      <c r="C30" s="49">
        <v>52853.599999999999</v>
      </c>
      <c r="D30" s="124"/>
      <c r="E30" s="45"/>
      <c r="F30" s="15">
        <f>D30+E30</f>
        <v>0</v>
      </c>
      <c r="G30" s="15">
        <f>C30+F30</f>
        <v>52853.599999999999</v>
      </c>
      <c r="H30" s="15"/>
      <c r="I30" s="15"/>
      <c r="J30" s="15"/>
    </row>
    <row r="31" spans="1:18" s="5" customFormat="1" ht="45" x14ac:dyDescent="0.2">
      <c r="A31" s="93" t="s">
        <v>48</v>
      </c>
      <c r="B31" s="14">
        <v>3085.1</v>
      </c>
      <c r="C31" s="28">
        <v>3085.1</v>
      </c>
      <c r="D31" s="28"/>
      <c r="E31" s="44"/>
      <c r="F31" s="15">
        <f t="shared" ref="F31:F36" si="7">D31+E31</f>
        <v>0</v>
      </c>
      <c r="G31" s="15">
        <f t="shared" ref="G31:G36" si="8">C31+F31</f>
        <v>3085.1</v>
      </c>
      <c r="H31" s="15"/>
      <c r="I31" s="15"/>
      <c r="J31" s="22"/>
      <c r="N31" s="74"/>
      <c r="O31" s="74"/>
      <c r="P31" s="74"/>
      <c r="Q31" s="74"/>
      <c r="R31" s="74"/>
    </row>
    <row r="32" spans="1:18" s="5" customFormat="1" ht="15" x14ac:dyDescent="0.2">
      <c r="A32" s="95" t="s">
        <v>49</v>
      </c>
      <c r="B32" s="14"/>
      <c r="C32" s="28"/>
      <c r="D32" s="28"/>
      <c r="E32" s="44"/>
      <c r="F32" s="15">
        <f t="shared" si="7"/>
        <v>0</v>
      </c>
      <c r="G32" s="15">
        <f t="shared" si="8"/>
        <v>0</v>
      </c>
      <c r="H32" s="15"/>
      <c r="I32" s="15"/>
      <c r="J32" s="22"/>
      <c r="N32" s="74"/>
      <c r="O32" s="74"/>
      <c r="P32" s="74"/>
      <c r="Q32" s="74"/>
      <c r="R32" s="74"/>
    </row>
    <row r="33" spans="1:20" ht="45" x14ac:dyDescent="0.2">
      <c r="A33" s="87" t="s">
        <v>35</v>
      </c>
      <c r="B33" s="15">
        <v>104799.1</v>
      </c>
      <c r="C33" s="28">
        <v>104799.1</v>
      </c>
      <c r="D33" s="30"/>
      <c r="E33" s="16"/>
      <c r="F33" s="15">
        <f t="shared" si="7"/>
        <v>0</v>
      </c>
      <c r="G33" s="15">
        <f t="shared" si="8"/>
        <v>104799.1</v>
      </c>
      <c r="H33" s="15"/>
      <c r="I33" s="15"/>
      <c r="J33" s="36"/>
    </row>
    <row r="34" spans="1:20" ht="15" x14ac:dyDescent="0.2">
      <c r="A34" s="87" t="s">
        <v>11</v>
      </c>
      <c r="B34" s="15"/>
      <c r="C34" s="28"/>
      <c r="D34" s="30">
        <v>5939.1</v>
      </c>
      <c r="E34" s="16"/>
      <c r="F34" s="15">
        <f t="shared" si="7"/>
        <v>5939.1</v>
      </c>
      <c r="G34" s="15">
        <f t="shared" si="8"/>
        <v>5939.1</v>
      </c>
      <c r="H34" s="15"/>
      <c r="I34" s="15"/>
      <c r="J34" s="36" t="s">
        <v>105</v>
      </c>
      <c r="T34" s="55"/>
    </row>
    <row r="35" spans="1:20" ht="45" x14ac:dyDescent="0.2">
      <c r="A35" s="87" t="s">
        <v>51</v>
      </c>
      <c r="B35" s="15"/>
      <c r="C35" s="28"/>
      <c r="D35" s="30"/>
      <c r="E35" s="16"/>
      <c r="F35" s="15">
        <f t="shared" si="7"/>
        <v>0</v>
      </c>
      <c r="G35" s="15">
        <f t="shared" si="8"/>
        <v>0</v>
      </c>
      <c r="H35" s="15"/>
      <c r="I35" s="15"/>
      <c r="J35" s="36"/>
      <c r="T35" s="55"/>
    </row>
    <row r="36" spans="1:20" ht="15" x14ac:dyDescent="0.2">
      <c r="A36" s="93" t="s">
        <v>50</v>
      </c>
      <c r="B36" s="15"/>
      <c r="C36" s="28"/>
      <c r="D36" s="30"/>
      <c r="E36" s="16"/>
      <c r="F36" s="15">
        <f t="shared" si="7"/>
        <v>0</v>
      </c>
      <c r="G36" s="15">
        <f t="shared" si="8"/>
        <v>0</v>
      </c>
      <c r="H36" s="15"/>
      <c r="I36" s="15"/>
      <c r="J36" s="36"/>
      <c r="T36" s="55"/>
    </row>
    <row r="37" spans="1:20" ht="14.25" x14ac:dyDescent="0.2">
      <c r="A37" s="144" t="s">
        <v>13</v>
      </c>
      <c r="B37" s="144"/>
      <c r="C37" s="144"/>
      <c r="D37" s="144"/>
      <c r="E37" s="144"/>
      <c r="F37" s="144"/>
      <c r="G37" s="144"/>
      <c r="H37" s="125"/>
      <c r="I37" s="125"/>
      <c r="J37" s="125"/>
    </row>
    <row r="38" spans="1:20" s="1" customFormat="1" ht="33.75" customHeight="1" x14ac:dyDescent="0.2">
      <c r="A38" s="18" t="s">
        <v>14</v>
      </c>
      <c r="B38" s="10">
        <f>B42+B46</f>
        <v>144556.4</v>
      </c>
      <c r="C38" s="10">
        <f>C42+C46</f>
        <v>144556.4</v>
      </c>
      <c r="D38" s="10">
        <f t="shared" ref="D38:I38" si="9">D42+D46</f>
        <v>5939.1</v>
      </c>
      <c r="E38" s="10">
        <f t="shared" si="9"/>
        <v>0</v>
      </c>
      <c r="F38" s="10">
        <f t="shared" si="9"/>
        <v>5939.1</v>
      </c>
      <c r="G38" s="10">
        <f t="shared" si="9"/>
        <v>150495.5</v>
      </c>
      <c r="H38" s="10">
        <f t="shared" si="9"/>
        <v>0</v>
      </c>
      <c r="I38" s="10">
        <f t="shared" si="9"/>
        <v>0</v>
      </c>
      <c r="J38" s="10"/>
      <c r="N38" s="72"/>
      <c r="O38" s="72"/>
      <c r="P38" s="72"/>
      <c r="Q38" s="72"/>
      <c r="R38" s="72"/>
    </row>
    <row r="39" spans="1:20" s="110" customFormat="1" ht="33.75" customHeight="1" x14ac:dyDescent="0.2">
      <c r="A39" s="108" t="s">
        <v>95</v>
      </c>
      <c r="B39" s="109"/>
      <c r="C39" s="109"/>
      <c r="D39" s="109"/>
      <c r="E39" s="109"/>
      <c r="F39" s="109"/>
      <c r="G39" s="109"/>
      <c r="H39" s="109"/>
      <c r="I39" s="109"/>
      <c r="J39" s="109"/>
      <c r="N39" s="111"/>
      <c r="O39" s="111"/>
      <c r="P39" s="111"/>
      <c r="Q39" s="111"/>
      <c r="R39" s="111"/>
    </row>
    <row r="40" spans="1:20" s="110" customFormat="1" ht="33.75" customHeight="1" x14ac:dyDescent="0.2">
      <c r="A40" s="108" t="s">
        <v>96</v>
      </c>
      <c r="B40" s="109">
        <v>19172.7</v>
      </c>
      <c r="C40" s="109">
        <v>19172.7</v>
      </c>
      <c r="D40" s="109"/>
      <c r="E40" s="109"/>
      <c r="F40" s="109">
        <f t="shared" ref="F40:F41" si="10">D40+E40</f>
        <v>0</v>
      </c>
      <c r="G40" s="109">
        <f t="shared" ref="G40:G41" si="11">C40+F40</f>
        <v>19172.7</v>
      </c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88.5" customHeight="1" x14ac:dyDescent="0.2">
      <c r="A41" s="108" t="s">
        <v>97</v>
      </c>
      <c r="B41" s="109">
        <v>125383.7</v>
      </c>
      <c r="C41" s="109">
        <v>125383.7</v>
      </c>
      <c r="D41" s="109">
        <v>5939.1</v>
      </c>
      <c r="E41" s="109"/>
      <c r="F41" s="109">
        <f t="shared" si="10"/>
        <v>5939.1</v>
      </c>
      <c r="G41" s="109">
        <f t="shared" si="11"/>
        <v>131322.79999999999</v>
      </c>
      <c r="H41" s="109"/>
      <c r="I41" s="109"/>
      <c r="J41" s="109"/>
      <c r="N41" s="111"/>
      <c r="O41" s="111"/>
      <c r="P41" s="111"/>
      <c r="Q41" s="111"/>
      <c r="R41" s="111"/>
    </row>
    <row r="42" spans="1:20" s="5" customFormat="1" ht="150" x14ac:dyDescent="0.2">
      <c r="A42" s="89" t="s">
        <v>53</v>
      </c>
      <c r="B42" s="14">
        <f>B43+B44+B45</f>
        <v>139558.6</v>
      </c>
      <c r="C42" s="14">
        <f t="shared" ref="C42:E42" si="12">C43+C44+C45</f>
        <v>139558.6</v>
      </c>
      <c r="D42" s="14">
        <f t="shared" si="12"/>
        <v>5939.1</v>
      </c>
      <c r="E42" s="14">
        <f t="shared" si="12"/>
        <v>0</v>
      </c>
      <c r="F42" s="14">
        <f>D42+E42</f>
        <v>5939.1</v>
      </c>
      <c r="G42" s="15">
        <f>C42+F42</f>
        <v>145497.70000000001</v>
      </c>
      <c r="H42" s="15">
        <f t="shared" ref="H42" si="13">H43+H44+H45</f>
        <v>0</v>
      </c>
      <c r="I42" s="15"/>
      <c r="J42" s="22"/>
      <c r="K42" s="137"/>
      <c r="L42" s="137"/>
      <c r="N42" s="74">
        <v>1506150.1</v>
      </c>
      <c r="O42" s="74">
        <v>847999.19999999984</v>
      </c>
      <c r="P42" s="74">
        <v>3204422.2000000007</v>
      </c>
      <c r="Q42" s="74"/>
      <c r="R42" s="74"/>
      <c r="S42" s="74" t="e">
        <f>C42-#REF!</f>
        <v>#REF!</v>
      </c>
    </row>
    <row r="43" spans="1:20" s="5" customFormat="1" ht="45" x14ac:dyDescent="0.2">
      <c r="A43" s="89" t="s">
        <v>54</v>
      </c>
      <c r="B43" s="14">
        <v>13058.6</v>
      </c>
      <c r="C43" s="28">
        <v>13058.6</v>
      </c>
      <c r="D43" s="28"/>
      <c r="E43" s="28"/>
      <c r="F43" s="14">
        <f t="shared" ref="F43:F46" si="14">D43+E43</f>
        <v>0</v>
      </c>
      <c r="G43" s="15">
        <f>C43+F43</f>
        <v>13058.6</v>
      </c>
      <c r="H43" s="15"/>
      <c r="I43" s="15"/>
      <c r="J43" s="139" t="s">
        <v>105</v>
      </c>
      <c r="N43" s="74"/>
      <c r="O43" s="74"/>
      <c r="P43" s="74"/>
      <c r="Q43" s="74"/>
      <c r="R43" s="74"/>
    </row>
    <row r="44" spans="1:20" s="5" customFormat="1" ht="30" x14ac:dyDescent="0.2">
      <c r="A44" s="89" t="s">
        <v>55</v>
      </c>
      <c r="B44" s="14">
        <v>6900</v>
      </c>
      <c r="C44" s="28">
        <v>6900</v>
      </c>
      <c r="D44" s="28"/>
      <c r="E44" s="28"/>
      <c r="F44" s="14">
        <f t="shared" si="14"/>
        <v>0</v>
      </c>
      <c r="G44" s="15">
        <f t="shared" ref="G44:G46" si="15">C44+F44</f>
        <v>6900</v>
      </c>
      <c r="H44" s="15"/>
      <c r="I44" s="15"/>
      <c r="J44" s="139" t="s">
        <v>105</v>
      </c>
      <c r="N44" s="74"/>
      <c r="O44" s="74"/>
      <c r="P44" s="74"/>
      <c r="Q44" s="74"/>
      <c r="R44" s="74"/>
    </row>
    <row r="45" spans="1:20" s="5" customFormat="1" ht="90" x14ac:dyDescent="0.2">
      <c r="A45" s="89" t="s">
        <v>56</v>
      </c>
      <c r="B45" s="14">
        <v>119600</v>
      </c>
      <c r="C45" s="28">
        <v>119600</v>
      </c>
      <c r="D45" s="28">
        <v>5939.1</v>
      </c>
      <c r="E45" s="28"/>
      <c r="F45" s="14">
        <f t="shared" si="14"/>
        <v>5939.1</v>
      </c>
      <c r="G45" s="15">
        <f t="shared" si="15"/>
        <v>125539.1</v>
      </c>
      <c r="H45" s="15"/>
      <c r="I45" s="15"/>
      <c r="J45" s="139" t="s">
        <v>105</v>
      </c>
      <c r="N45" s="74"/>
      <c r="O45" s="74"/>
      <c r="P45" s="74"/>
      <c r="Q45" s="74"/>
      <c r="R45" s="74"/>
    </row>
    <row r="46" spans="1:20" s="5" customFormat="1" ht="30" x14ac:dyDescent="0.2">
      <c r="A46" s="89" t="s">
        <v>57</v>
      </c>
      <c r="B46" s="14">
        <v>4997.8</v>
      </c>
      <c r="C46" s="28">
        <v>4997.8</v>
      </c>
      <c r="D46" s="28"/>
      <c r="E46" s="28"/>
      <c r="F46" s="14">
        <f t="shared" si="14"/>
        <v>0</v>
      </c>
      <c r="G46" s="15">
        <f t="shared" si="15"/>
        <v>4997.8</v>
      </c>
      <c r="H46" s="101"/>
      <c r="I46" s="101"/>
      <c r="J46" s="84"/>
      <c r="N46" s="74"/>
      <c r="O46" s="74"/>
      <c r="P46" s="74"/>
      <c r="Q46" s="74"/>
      <c r="R46" s="74"/>
    </row>
    <row r="47" spans="1:20" s="1" customFormat="1" ht="15" x14ac:dyDescent="0.2">
      <c r="A47" s="18" t="s">
        <v>15</v>
      </c>
      <c r="B47" s="10">
        <f>B51+B52+B59</f>
        <v>38876.300000000003</v>
      </c>
      <c r="C47" s="10">
        <f t="shared" ref="C47:F47" si="16">C51+C52+C59</f>
        <v>38876.300000000003</v>
      </c>
      <c r="D47" s="10">
        <f t="shared" si="16"/>
        <v>363.6</v>
      </c>
      <c r="E47" s="10">
        <f t="shared" si="16"/>
        <v>-9</v>
      </c>
      <c r="F47" s="10">
        <f t="shared" si="16"/>
        <v>354.6</v>
      </c>
      <c r="G47" s="10">
        <f>G51+G52+G59</f>
        <v>39230.9</v>
      </c>
      <c r="H47" s="10">
        <f>H51+H52+H59</f>
        <v>0</v>
      </c>
      <c r="I47" s="10">
        <f>I51+I52+I59</f>
        <v>0</v>
      </c>
      <c r="J47" s="10"/>
      <c r="N47" s="72"/>
      <c r="O47" s="72"/>
      <c r="P47" s="72"/>
      <c r="Q47" s="72"/>
      <c r="R47" s="72"/>
    </row>
    <row r="48" spans="1:20" s="110" customFormat="1" ht="15" x14ac:dyDescent="0.2">
      <c r="A48" s="108" t="s">
        <v>95</v>
      </c>
      <c r="B48" s="109"/>
      <c r="C48" s="109"/>
      <c r="D48" s="109"/>
      <c r="E48" s="109"/>
      <c r="F48" s="109"/>
      <c r="G48" s="109"/>
      <c r="H48" s="109"/>
      <c r="I48" s="109"/>
      <c r="J48" s="109"/>
      <c r="N48" s="111"/>
      <c r="O48" s="111"/>
      <c r="P48" s="111"/>
      <c r="Q48" s="111"/>
      <c r="R48" s="111"/>
    </row>
    <row r="49" spans="1:18" s="110" customFormat="1" ht="30" x14ac:dyDescent="0.2">
      <c r="A49" s="108" t="s">
        <v>96</v>
      </c>
      <c r="B49" s="109">
        <f>B51+B54+B61</f>
        <v>5856</v>
      </c>
      <c r="C49" s="109">
        <f t="shared" ref="C49:F49" si="17">C51+C54+C61</f>
        <v>5856</v>
      </c>
      <c r="D49" s="109">
        <f t="shared" si="17"/>
        <v>363.6</v>
      </c>
      <c r="E49" s="109">
        <f t="shared" si="17"/>
        <v>-9</v>
      </c>
      <c r="F49" s="109">
        <f t="shared" si="17"/>
        <v>354.6</v>
      </c>
      <c r="G49" s="109">
        <f t="shared" ref="G49:G50" si="18">C49+F49</f>
        <v>6210.6</v>
      </c>
      <c r="H49" s="109"/>
      <c r="I49" s="109"/>
      <c r="J49" s="109"/>
      <c r="N49" s="111"/>
      <c r="O49" s="111"/>
      <c r="P49" s="111"/>
      <c r="Q49" s="111"/>
      <c r="R49" s="111"/>
    </row>
    <row r="50" spans="1:18" s="110" customFormat="1" ht="90" x14ac:dyDescent="0.2">
      <c r="A50" s="108" t="s">
        <v>97</v>
      </c>
      <c r="B50" s="109">
        <f>B55+B62</f>
        <v>33020.300000000003</v>
      </c>
      <c r="C50" s="109">
        <f>C55+C62</f>
        <v>33020.300000000003</v>
      </c>
      <c r="D50" s="109">
        <f t="shared" ref="D50:F50" si="19">D55+D62</f>
        <v>0</v>
      </c>
      <c r="E50" s="109">
        <f t="shared" si="19"/>
        <v>0</v>
      </c>
      <c r="F50" s="109">
        <f t="shared" si="19"/>
        <v>0</v>
      </c>
      <c r="G50" s="109">
        <f t="shared" si="18"/>
        <v>33020.300000000003</v>
      </c>
      <c r="H50" s="109"/>
      <c r="I50" s="109"/>
      <c r="J50" s="109"/>
      <c r="N50" s="111"/>
      <c r="O50" s="111"/>
      <c r="P50" s="111"/>
      <c r="Q50" s="111"/>
      <c r="R50" s="111"/>
    </row>
    <row r="51" spans="1:18" s="7" customFormat="1" ht="36" customHeight="1" x14ac:dyDescent="0.2">
      <c r="A51" s="20" t="s">
        <v>58</v>
      </c>
      <c r="B51" s="21">
        <v>40</v>
      </c>
      <c r="C51" s="49">
        <v>40</v>
      </c>
      <c r="D51" s="49"/>
      <c r="E51" s="49"/>
      <c r="F51" s="14">
        <f>D51+E51</f>
        <v>0</v>
      </c>
      <c r="G51" s="15">
        <f>C51+F51</f>
        <v>40</v>
      </c>
      <c r="H51" s="15"/>
      <c r="I51" s="15"/>
      <c r="J51" s="37"/>
      <c r="N51" s="75"/>
      <c r="O51" s="75"/>
      <c r="P51" s="75"/>
      <c r="Q51" s="75"/>
      <c r="R51" s="75"/>
    </row>
    <row r="52" spans="1:18" s="2" customFormat="1" ht="30" x14ac:dyDescent="0.2">
      <c r="A52" s="23" t="s">
        <v>16</v>
      </c>
      <c r="B52" s="12">
        <f>B56+B57+B58</f>
        <v>11112.5</v>
      </c>
      <c r="C52" s="12">
        <f t="shared" ref="C52:I52" si="20">C56+C57+C58</f>
        <v>11112.5</v>
      </c>
      <c r="D52" s="12">
        <f t="shared" si="20"/>
        <v>363.6</v>
      </c>
      <c r="E52" s="12">
        <f t="shared" si="20"/>
        <v>-9</v>
      </c>
      <c r="F52" s="12">
        <f t="shared" si="20"/>
        <v>354.6</v>
      </c>
      <c r="G52" s="12">
        <f t="shared" si="20"/>
        <v>11467.1</v>
      </c>
      <c r="H52" s="12"/>
      <c r="I52" s="12">
        <f t="shared" si="20"/>
        <v>0</v>
      </c>
      <c r="J52" s="12"/>
      <c r="N52" s="76"/>
      <c r="O52" s="76"/>
      <c r="P52" s="76"/>
      <c r="Q52" s="76"/>
      <c r="R52" s="76"/>
    </row>
    <row r="53" spans="1:18" s="114" customFormat="1" ht="15" x14ac:dyDescent="0.2">
      <c r="A53" s="112" t="s">
        <v>95</v>
      </c>
      <c r="B53" s="113"/>
      <c r="C53" s="113"/>
      <c r="D53" s="113"/>
      <c r="E53" s="113"/>
      <c r="F53" s="113"/>
      <c r="G53" s="113"/>
      <c r="H53" s="113"/>
      <c r="I53" s="113"/>
      <c r="J53" s="113"/>
      <c r="N53" s="115"/>
      <c r="O53" s="115"/>
      <c r="P53" s="115"/>
      <c r="Q53" s="115"/>
      <c r="R53" s="115"/>
    </row>
    <row r="54" spans="1:18" s="114" customFormat="1" ht="30" x14ac:dyDescent="0.2">
      <c r="A54" s="112" t="s">
        <v>96</v>
      </c>
      <c r="B54" s="113">
        <v>1700</v>
      </c>
      <c r="C54" s="113">
        <v>1700</v>
      </c>
      <c r="D54" s="113">
        <v>363.6</v>
      </c>
      <c r="E54" s="113">
        <v>-9</v>
      </c>
      <c r="F54" s="113">
        <f t="shared" ref="F54:F55" si="21">D54+E54</f>
        <v>354.6</v>
      </c>
      <c r="G54" s="113">
        <f t="shared" ref="G54:G57" si="22">C54+F54</f>
        <v>2054.6</v>
      </c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90" x14ac:dyDescent="0.2">
      <c r="A55" s="112" t="s">
        <v>97</v>
      </c>
      <c r="B55" s="113">
        <v>9412.5</v>
      </c>
      <c r="C55" s="113">
        <v>9412.5</v>
      </c>
      <c r="D55" s="113"/>
      <c r="E55" s="113"/>
      <c r="F55" s="113">
        <f t="shared" si="21"/>
        <v>0</v>
      </c>
      <c r="G55" s="113">
        <f t="shared" si="22"/>
        <v>9412.5</v>
      </c>
      <c r="H55" s="113"/>
      <c r="I55" s="113"/>
      <c r="J55" s="113"/>
      <c r="N55" s="115"/>
      <c r="O55" s="115"/>
      <c r="P55" s="115"/>
      <c r="Q55" s="115"/>
      <c r="R55" s="115"/>
    </row>
    <row r="56" spans="1:18" s="5" customFormat="1" ht="30" x14ac:dyDescent="0.2">
      <c r="A56" s="19" t="s">
        <v>59</v>
      </c>
      <c r="B56" s="14">
        <v>188.8</v>
      </c>
      <c r="C56" s="28">
        <v>188.8</v>
      </c>
      <c r="D56" s="44"/>
      <c r="E56" s="28"/>
      <c r="F56" s="14">
        <f>D56+E56</f>
        <v>0</v>
      </c>
      <c r="G56" s="15">
        <f t="shared" si="22"/>
        <v>188.8</v>
      </c>
      <c r="H56" s="15"/>
      <c r="I56" s="15"/>
      <c r="J56" s="22"/>
      <c r="K56" s="138"/>
      <c r="L56" s="138"/>
      <c r="N56" s="74"/>
      <c r="O56" s="74"/>
      <c r="P56" s="74"/>
      <c r="Q56" s="74"/>
      <c r="R56" s="74"/>
    </row>
    <row r="57" spans="1:18" s="5" customFormat="1" ht="135" x14ac:dyDescent="0.2">
      <c r="A57" s="89" t="s">
        <v>93</v>
      </c>
      <c r="B57" s="14">
        <v>10343.1</v>
      </c>
      <c r="C57" s="28">
        <v>10343.1</v>
      </c>
      <c r="D57" s="28">
        <v>363.6</v>
      </c>
      <c r="E57" s="28">
        <v>-9</v>
      </c>
      <c r="F57" s="14">
        <f>D57+E57</f>
        <v>354.6</v>
      </c>
      <c r="G57" s="15">
        <f t="shared" si="22"/>
        <v>10697.7</v>
      </c>
      <c r="H57" s="15"/>
      <c r="I57" s="15"/>
      <c r="J57" s="41" t="s">
        <v>106</v>
      </c>
      <c r="N57" s="74"/>
      <c r="O57" s="74"/>
      <c r="P57" s="74"/>
      <c r="Q57" s="74"/>
      <c r="R57" s="74"/>
    </row>
    <row r="58" spans="1:18" s="5" customFormat="1" ht="45" x14ac:dyDescent="0.2">
      <c r="A58" s="19" t="s">
        <v>60</v>
      </c>
      <c r="B58" s="14">
        <v>580.6</v>
      </c>
      <c r="C58" s="28">
        <v>580.6</v>
      </c>
      <c r="D58" s="44"/>
      <c r="E58" s="44"/>
      <c r="F58" s="14">
        <f>D58+E58</f>
        <v>0</v>
      </c>
      <c r="G58" s="15">
        <f>C58+F58</f>
        <v>580.6</v>
      </c>
      <c r="H58" s="15"/>
      <c r="I58" s="15"/>
      <c r="J58" s="14"/>
      <c r="N58" s="74"/>
      <c r="O58" s="74"/>
      <c r="P58" s="74"/>
      <c r="Q58" s="74"/>
      <c r="R58" s="74"/>
    </row>
    <row r="59" spans="1:18" s="2" customFormat="1" ht="15" x14ac:dyDescent="0.2">
      <c r="A59" s="23" t="s">
        <v>17</v>
      </c>
      <c r="B59" s="12">
        <f>B63+B64+B65+B66+B67</f>
        <v>27723.8</v>
      </c>
      <c r="C59" s="12">
        <f t="shared" ref="C59:I59" si="23">C63+C64+C65+C66+C67</f>
        <v>27723.8</v>
      </c>
      <c r="D59" s="12">
        <f t="shared" si="23"/>
        <v>0</v>
      </c>
      <c r="E59" s="12">
        <f t="shared" si="23"/>
        <v>0</v>
      </c>
      <c r="F59" s="12">
        <f t="shared" si="23"/>
        <v>0</v>
      </c>
      <c r="G59" s="12">
        <f t="shared" si="23"/>
        <v>27723.8</v>
      </c>
      <c r="H59" s="12">
        <f t="shared" si="23"/>
        <v>0</v>
      </c>
      <c r="I59" s="12">
        <f t="shared" si="23"/>
        <v>0</v>
      </c>
      <c r="J59" s="12"/>
      <c r="N59" s="76"/>
      <c r="O59" s="76"/>
      <c r="P59" s="76"/>
      <c r="Q59" s="76"/>
      <c r="R59" s="76"/>
    </row>
    <row r="60" spans="1:18" s="114" customFormat="1" ht="15" x14ac:dyDescent="0.2">
      <c r="A60" s="112" t="s">
        <v>95</v>
      </c>
      <c r="B60" s="113"/>
      <c r="C60" s="113"/>
      <c r="D60" s="113"/>
      <c r="E60" s="113"/>
      <c r="F60" s="113"/>
      <c r="G60" s="113"/>
      <c r="H60" s="113"/>
      <c r="I60" s="113"/>
      <c r="J60" s="113"/>
      <c r="N60" s="115"/>
      <c r="O60" s="115"/>
      <c r="P60" s="115"/>
      <c r="Q60" s="115"/>
      <c r="R60" s="115"/>
    </row>
    <row r="61" spans="1:18" s="114" customFormat="1" ht="30" x14ac:dyDescent="0.2">
      <c r="A61" s="112" t="s">
        <v>96</v>
      </c>
      <c r="B61" s="113">
        <v>4116</v>
      </c>
      <c r="C61" s="113">
        <v>4116</v>
      </c>
      <c r="D61" s="113"/>
      <c r="E61" s="113"/>
      <c r="F61" s="113">
        <f t="shared" ref="F61:F62" si="24">D61+E61</f>
        <v>0</v>
      </c>
      <c r="G61" s="113"/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90" x14ac:dyDescent="0.2">
      <c r="A62" s="112" t="s">
        <v>97</v>
      </c>
      <c r="B62" s="113">
        <v>23607.8</v>
      </c>
      <c r="C62" s="113">
        <v>23607.8</v>
      </c>
      <c r="D62" s="113"/>
      <c r="E62" s="113"/>
      <c r="F62" s="113">
        <f t="shared" si="24"/>
        <v>0</v>
      </c>
      <c r="G62" s="113"/>
      <c r="H62" s="113"/>
      <c r="I62" s="113"/>
      <c r="J62" s="113"/>
      <c r="N62" s="115"/>
      <c r="O62" s="115"/>
      <c r="P62" s="115"/>
      <c r="Q62" s="115"/>
      <c r="R62" s="115"/>
    </row>
    <row r="63" spans="1:18" s="5" customFormat="1" ht="165" x14ac:dyDescent="0.2">
      <c r="A63" s="89" t="s">
        <v>61</v>
      </c>
      <c r="B63" s="14">
        <v>25686.1</v>
      </c>
      <c r="C63" s="28">
        <v>25686.1</v>
      </c>
      <c r="D63" s="28"/>
      <c r="E63" s="28"/>
      <c r="F63" s="14">
        <f>D63+E63</f>
        <v>0</v>
      </c>
      <c r="G63" s="15">
        <f t="shared" ref="G63:G66" si="25">C63+F63</f>
        <v>25686.1</v>
      </c>
      <c r="H63" s="15"/>
      <c r="I63" s="15"/>
      <c r="J63" s="61"/>
      <c r="N63" s="74"/>
      <c r="O63" s="74"/>
      <c r="P63" s="74"/>
      <c r="Q63" s="74"/>
      <c r="R63" s="74"/>
    </row>
    <row r="64" spans="1:18" s="5" customFormat="1" ht="77.25" customHeight="1" x14ac:dyDescent="0.2">
      <c r="A64" s="19" t="s">
        <v>62</v>
      </c>
      <c r="B64" s="14">
        <v>1550</v>
      </c>
      <c r="C64" s="28">
        <v>1550</v>
      </c>
      <c r="D64" s="28"/>
      <c r="E64" s="28"/>
      <c r="F64" s="14">
        <f>D64+E64</f>
        <v>0</v>
      </c>
      <c r="G64" s="15">
        <f t="shared" si="25"/>
        <v>1550</v>
      </c>
      <c r="H64" s="15"/>
      <c r="I64" s="15"/>
      <c r="J64" s="37"/>
      <c r="N64" s="74"/>
      <c r="O64" s="74"/>
      <c r="P64" s="74"/>
      <c r="Q64" s="74"/>
      <c r="R64" s="74"/>
    </row>
    <row r="65" spans="1:18" s="5" customFormat="1" ht="93" customHeight="1" x14ac:dyDescent="0.2">
      <c r="A65" s="19" t="s">
        <v>66</v>
      </c>
      <c r="B65" s="14"/>
      <c r="C65" s="28"/>
      <c r="D65" s="28"/>
      <c r="E65" s="28"/>
      <c r="F65" s="14">
        <f>D65+E65</f>
        <v>0</v>
      </c>
      <c r="G65" s="15">
        <f t="shared" si="25"/>
        <v>0</v>
      </c>
      <c r="H65" s="15"/>
      <c r="I65" s="15"/>
      <c r="J65" s="41"/>
      <c r="N65" s="74"/>
      <c r="O65" s="74"/>
      <c r="P65" s="74"/>
      <c r="Q65" s="74"/>
      <c r="R65" s="74"/>
    </row>
    <row r="66" spans="1:18" s="5" customFormat="1" ht="30" x14ac:dyDescent="0.2">
      <c r="A66" s="19" t="s">
        <v>67</v>
      </c>
      <c r="B66" s="14"/>
      <c r="C66" s="28"/>
      <c r="D66" s="28"/>
      <c r="E66" s="28"/>
      <c r="F66" s="14">
        <f>D66+E66</f>
        <v>0</v>
      </c>
      <c r="G66" s="15">
        <f t="shared" si="25"/>
        <v>0</v>
      </c>
      <c r="H66" s="15"/>
      <c r="I66" s="15"/>
      <c r="J66" s="61"/>
      <c r="N66" s="74"/>
      <c r="O66" s="74"/>
      <c r="P66" s="74"/>
      <c r="Q66" s="74"/>
      <c r="R66" s="74"/>
    </row>
    <row r="67" spans="1:18" s="5" customFormat="1" ht="45" x14ac:dyDescent="0.2">
      <c r="A67" s="19" t="s">
        <v>63</v>
      </c>
      <c r="B67" s="14">
        <v>487.7</v>
      </c>
      <c r="C67" s="28">
        <v>487.7</v>
      </c>
      <c r="D67" s="28"/>
      <c r="E67" s="28"/>
      <c r="F67" s="14">
        <f>D67+E67</f>
        <v>0</v>
      </c>
      <c r="G67" s="15">
        <f>C67+F67</f>
        <v>487.7</v>
      </c>
      <c r="H67" s="15"/>
      <c r="I67" s="15"/>
      <c r="J67" s="22"/>
      <c r="N67" s="74"/>
      <c r="O67" s="74"/>
      <c r="P67" s="74"/>
      <c r="Q67" s="74"/>
      <c r="R67" s="74"/>
    </row>
    <row r="68" spans="1:18" s="3" customFormat="1" ht="15" x14ac:dyDescent="0.2">
      <c r="A68" s="18" t="s">
        <v>18</v>
      </c>
      <c r="B68" s="10">
        <f>B72+B73+B74+B76+B79+B75+B77+B78</f>
        <v>4291.1999999999989</v>
      </c>
      <c r="C68" s="10">
        <f t="shared" ref="C68:I68" si="26">C72+C73+C74+C76+C79+C75+C77+C78</f>
        <v>4291.1999999999989</v>
      </c>
      <c r="D68" s="10">
        <f t="shared" si="26"/>
        <v>9</v>
      </c>
      <c r="E68" s="10">
        <f t="shared" si="26"/>
        <v>0</v>
      </c>
      <c r="F68" s="10">
        <f t="shared" si="26"/>
        <v>9</v>
      </c>
      <c r="G68" s="10">
        <f>G72+G73+G74+G76+G79+G75+G77+G78</f>
        <v>4300.1999999999989</v>
      </c>
      <c r="H68" s="10">
        <f t="shared" si="26"/>
        <v>0</v>
      </c>
      <c r="I68" s="10">
        <f t="shared" si="26"/>
        <v>0</v>
      </c>
      <c r="J68" s="10"/>
      <c r="N68" s="77"/>
      <c r="O68" s="77"/>
      <c r="P68" s="77"/>
      <c r="Q68" s="77"/>
      <c r="R68" s="77"/>
    </row>
    <row r="69" spans="1:18" s="116" customFormat="1" ht="15" x14ac:dyDescent="0.2">
      <c r="A69" s="108" t="s">
        <v>95</v>
      </c>
      <c r="B69" s="109"/>
      <c r="C69" s="109"/>
      <c r="D69" s="109"/>
      <c r="E69" s="109"/>
      <c r="F69" s="109"/>
      <c r="G69" s="109"/>
      <c r="H69" s="109"/>
      <c r="I69" s="109"/>
      <c r="J69" s="109"/>
      <c r="N69" s="117"/>
      <c r="O69" s="117"/>
      <c r="P69" s="117"/>
      <c r="Q69" s="117"/>
      <c r="R69" s="117"/>
    </row>
    <row r="70" spans="1:18" s="116" customFormat="1" ht="30" x14ac:dyDescent="0.2">
      <c r="A70" s="108" t="s">
        <v>96</v>
      </c>
      <c r="B70" s="109">
        <v>2057.4</v>
      </c>
      <c r="C70" s="109">
        <v>2057.4</v>
      </c>
      <c r="D70" s="109">
        <v>9</v>
      </c>
      <c r="E70" s="109"/>
      <c r="F70" s="109">
        <f>D70+E70</f>
        <v>9</v>
      </c>
      <c r="G70" s="109">
        <f>C70+F70</f>
        <v>2066.4</v>
      </c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90" x14ac:dyDescent="0.2">
      <c r="A71" s="108" t="s">
        <v>97</v>
      </c>
      <c r="B71" s="109">
        <v>2333.8000000000002</v>
      </c>
      <c r="C71" s="109">
        <v>2333.8000000000002</v>
      </c>
      <c r="D71" s="109"/>
      <c r="E71" s="109"/>
      <c r="F71" s="109">
        <f>D71+E71</f>
        <v>0</v>
      </c>
      <c r="G71" s="109">
        <f>C71+F71</f>
        <v>2333.8000000000002</v>
      </c>
      <c r="H71" s="109"/>
      <c r="I71" s="109"/>
      <c r="J71" s="109"/>
      <c r="N71" s="117"/>
      <c r="O71" s="117"/>
      <c r="P71" s="117"/>
      <c r="Q71" s="117"/>
      <c r="R71" s="117"/>
    </row>
    <row r="72" spans="1:18" s="5" customFormat="1" ht="75" x14ac:dyDescent="0.2">
      <c r="A72" s="19" t="s">
        <v>64</v>
      </c>
      <c r="B72" s="14">
        <v>2153.1999999999998</v>
      </c>
      <c r="C72" s="28">
        <v>2153.1999999999998</v>
      </c>
      <c r="D72" s="28"/>
      <c r="E72" s="28"/>
      <c r="F72" s="14">
        <f t="shared" ref="F72:F79" si="27">D72+E72</f>
        <v>0</v>
      </c>
      <c r="G72" s="15">
        <f>C72+F72</f>
        <v>2153.1999999999998</v>
      </c>
      <c r="H72" s="15"/>
      <c r="I72" s="15"/>
      <c r="J72" s="37"/>
      <c r="N72" s="74"/>
      <c r="O72" s="74"/>
      <c r="P72" s="74"/>
      <c r="Q72" s="74"/>
      <c r="R72" s="74"/>
    </row>
    <row r="73" spans="1:18" s="5" customFormat="1" ht="75" x14ac:dyDescent="0.2">
      <c r="A73" s="19" t="s">
        <v>65</v>
      </c>
      <c r="B73" s="14"/>
      <c r="C73" s="28"/>
      <c r="D73" s="44"/>
      <c r="E73" s="44"/>
      <c r="F73" s="14">
        <f t="shared" si="27"/>
        <v>0</v>
      </c>
      <c r="G73" s="15">
        <f t="shared" ref="G73:G79" si="28">C73+F73</f>
        <v>0</v>
      </c>
      <c r="H73" s="15"/>
      <c r="I73" s="15"/>
      <c r="J73" s="22"/>
      <c r="N73" s="74"/>
      <c r="O73" s="74"/>
      <c r="P73" s="74"/>
      <c r="Q73" s="74"/>
      <c r="R73" s="74"/>
    </row>
    <row r="74" spans="1:18" s="5" customFormat="1" ht="30" x14ac:dyDescent="0.2">
      <c r="A74" s="19" t="s">
        <v>68</v>
      </c>
      <c r="B74" s="14"/>
      <c r="C74" s="28"/>
      <c r="D74" s="44"/>
      <c r="E74" s="44"/>
      <c r="F74" s="14">
        <f t="shared" si="27"/>
        <v>0</v>
      </c>
      <c r="G74" s="15">
        <f t="shared" si="28"/>
        <v>0</v>
      </c>
      <c r="H74" s="15"/>
      <c r="I74" s="15"/>
      <c r="J74" s="14"/>
      <c r="N74" s="74"/>
      <c r="O74" s="74"/>
      <c r="P74" s="74"/>
      <c r="Q74" s="74"/>
      <c r="R74" s="74"/>
    </row>
    <row r="75" spans="1:18" s="5" customFormat="1" ht="15" x14ac:dyDescent="0.2">
      <c r="A75" s="19" t="s">
        <v>87</v>
      </c>
      <c r="B75" s="14">
        <v>80.599999999999994</v>
      </c>
      <c r="C75" s="28">
        <v>80.599999999999994</v>
      </c>
      <c r="D75" s="44"/>
      <c r="E75" s="44"/>
      <c r="F75" s="14">
        <f t="shared" si="27"/>
        <v>0</v>
      </c>
      <c r="G75" s="15">
        <f t="shared" si="28"/>
        <v>80.599999999999994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60" x14ac:dyDescent="0.2">
      <c r="A76" s="19" t="s">
        <v>70</v>
      </c>
      <c r="B76" s="15"/>
      <c r="C76" s="28"/>
      <c r="D76" s="44"/>
      <c r="E76" s="44"/>
      <c r="F76" s="15">
        <f t="shared" si="27"/>
        <v>0</v>
      </c>
      <c r="G76" s="15">
        <f t="shared" si="28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30" x14ac:dyDescent="0.2">
      <c r="A77" s="19" t="s">
        <v>69</v>
      </c>
      <c r="B77" s="15">
        <v>2046</v>
      </c>
      <c r="C77" s="28">
        <v>2046</v>
      </c>
      <c r="D77" s="28">
        <v>9</v>
      </c>
      <c r="E77" s="44"/>
      <c r="F77" s="15">
        <f t="shared" si="27"/>
        <v>9</v>
      </c>
      <c r="G77" s="15">
        <f t="shared" si="28"/>
        <v>2055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84</v>
      </c>
      <c r="B78" s="15">
        <v>11.4</v>
      </c>
      <c r="C78" s="28">
        <v>11.4</v>
      </c>
      <c r="D78" s="28"/>
      <c r="E78" s="44"/>
      <c r="F78" s="15">
        <f t="shared" si="27"/>
        <v>0</v>
      </c>
      <c r="G78" s="15">
        <f t="shared" si="28"/>
        <v>11.4</v>
      </c>
      <c r="H78" s="15"/>
      <c r="I78" s="15"/>
      <c r="J78" s="14"/>
      <c r="N78" s="74"/>
      <c r="O78" s="74"/>
      <c r="P78" s="74"/>
      <c r="Q78" s="74"/>
      <c r="R78" s="74"/>
    </row>
    <row r="79" spans="1:18" s="5" customFormat="1" ht="30" x14ac:dyDescent="0.2">
      <c r="A79" s="89" t="s">
        <v>71</v>
      </c>
      <c r="B79" s="14"/>
      <c r="C79" s="28"/>
      <c r="D79" s="28"/>
      <c r="E79" s="28"/>
      <c r="F79" s="14">
        <f t="shared" si="27"/>
        <v>0</v>
      </c>
      <c r="G79" s="15">
        <f t="shared" si="28"/>
        <v>0</v>
      </c>
      <c r="H79" s="15"/>
      <c r="I79" s="15"/>
      <c r="J79" s="37"/>
      <c r="N79" s="74"/>
      <c r="O79" s="74"/>
      <c r="P79" s="74"/>
      <c r="Q79" s="74"/>
      <c r="R79" s="74"/>
    </row>
    <row r="80" spans="1:18" s="4" customFormat="1" ht="14.25" x14ac:dyDescent="0.2">
      <c r="A80" s="9" t="s">
        <v>19</v>
      </c>
      <c r="B80" s="24">
        <f>B38+B47+B68</f>
        <v>187723.90000000002</v>
      </c>
      <c r="C80" s="50">
        <f t="shared" ref="C80:I80" si="29">C38+C47+C68</f>
        <v>187723.90000000002</v>
      </c>
      <c r="D80" s="50">
        <f t="shared" si="29"/>
        <v>6311.7000000000007</v>
      </c>
      <c r="E80" s="50">
        <f t="shared" si="29"/>
        <v>-9</v>
      </c>
      <c r="F80" s="24">
        <f t="shared" si="29"/>
        <v>6302.7000000000007</v>
      </c>
      <c r="G80" s="24">
        <f t="shared" si="29"/>
        <v>194026.6</v>
      </c>
      <c r="H80" s="24">
        <f t="shared" si="29"/>
        <v>0</v>
      </c>
      <c r="I80" s="24">
        <f t="shared" si="29"/>
        <v>0</v>
      </c>
      <c r="J80" s="24"/>
      <c r="N80" s="71"/>
      <c r="O80" s="71"/>
      <c r="P80" s="71"/>
      <c r="Q80" s="71"/>
      <c r="R80" s="71"/>
    </row>
    <row r="81" spans="1:18" s="121" customFormat="1" ht="14.25" x14ac:dyDescent="0.2">
      <c r="A81" s="118" t="s">
        <v>95</v>
      </c>
      <c r="B81" s="119"/>
      <c r="C81" s="120"/>
      <c r="D81" s="120"/>
      <c r="E81" s="120"/>
      <c r="F81" s="119"/>
      <c r="G81" s="119"/>
      <c r="H81" s="119"/>
      <c r="I81" s="119"/>
      <c r="J81" s="119"/>
      <c r="N81" s="122"/>
      <c r="O81" s="122"/>
      <c r="P81" s="122"/>
      <c r="Q81" s="122"/>
      <c r="R81" s="122"/>
    </row>
    <row r="82" spans="1:18" s="121" customFormat="1" ht="14.25" x14ac:dyDescent="0.2">
      <c r="A82" s="118" t="s">
        <v>96</v>
      </c>
      <c r="B82" s="119">
        <f>B40+B49+B70</f>
        <v>27086.100000000002</v>
      </c>
      <c r="C82" s="120">
        <f t="shared" ref="C82:H83" si="30">C40+C49+C70</f>
        <v>27086.100000000002</v>
      </c>
      <c r="D82" s="120">
        <f t="shared" si="30"/>
        <v>372.6</v>
      </c>
      <c r="E82" s="120">
        <f t="shared" si="30"/>
        <v>-9</v>
      </c>
      <c r="F82" s="119">
        <f t="shared" si="30"/>
        <v>363.6</v>
      </c>
      <c r="G82" s="119">
        <f>G40+G49+G70</f>
        <v>27449.700000000004</v>
      </c>
      <c r="H82" s="119">
        <f t="shared" si="30"/>
        <v>0</v>
      </c>
      <c r="I82" s="119"/>
      <c r="J82" s="119"/>
      <c r="N82" s="122"/>
      <c r="O82" s="122"/>
      <c r="P82" s="122"/>
      <c r="Q82" s="122"/>
      <c r="R82" s="122"/>
    </row>
    <row r="83" spans="1:18" s="121" customFormat="1" ht="85.5" x14ac:dyDescent="0.2">
      <c r="A83" s="118" t="s">
        <v>97</v>
      </c>
      <c r="B83" s="119">
        <f>B41+B50+B71</f>
        <v>160737.79999999999</v>
      </c>
      <c r="C83" s="120">
        <f t="shared" si="30"/>
        <v>160737.79999999999</v>
      </c>
      <c r="D83" s="120">
        <f t="shared" si="30"/>
        <v>5939.1</v>
      </c>
      <c r="E83" s="120">
        <f t="shared" si="30"/>
        <v>0</v>
      </c>
      <c r="F83" s="119">
        <f t="shared" si="30"/>
        <v>5939.1</v>
      </c>
      <c r="G83" s="119">
        <f t="shared" si="30"/>
        <v>166676.89999999997</v>
      </c>
      <c r="H83" s="119">
        <f t="shared" si="30"/>
        <v>0</v>
      </c>
      <c r="I83" s="119"/>
      <c r="J83" s="119"/>
      <c r="N83" s="122"/>
      <c r="O83" s="122"/>
      <c r="P83" s="122"/>
      <c r="Q83" s="122"/>
      <c r="R83" s="122"/>
    </row>
    <row r="84" spans="1:18" s="4" customFormat="1" ht="28.5" x14ac:dyDescent="0.2">
      <c r="A84" s="9" t="s">
        <v>23</v>
      </c>
      <c r="B84" s="50">
        <f t="shared" ref="B84:H84" si="31">B80-B28</f>
        <v>26986.100000000035</v>
      </c>
      <c r="C84" s="50">
        <f t="shared" si="31"/>
        <v>26986.100000000035</v>
      </c>
      <c r="D84" s="50">
        <f t="shared" si="31"/>
        <v>372.60000000000036</v>
      </c>
      <c r="E84" s="50">
        <f t="shared" si="31"/>
        <v>-9</v>
      </c>
      <c r="F84" s="50">
        <f t="shared" si="31"/>
        <v>363.60000000000036</v>
      </c>
      <c r="G84" s="50">
        <f t="shared" si="31"/>
        <v>27349.700000000012</v>
      </c>
      <c r="H84" s="50">
        <f t="shared" si="31"/>
        <v>0</v>
      </c>
      <c r="I84" s="50"/>
      <c r="J84" s="50"/>
      <c r="N84" s="71"/>
      <c r="O84" s="71"/>
      <c r="P84" s="71"/>
      <c r="Q84" s="71"/>
      <c r="R84" s="71"/>
    </row>
    <row r="85" spans="1:18" s="4" customFormat="1" ht="14.25" x14ac:dyDescent="0.2">
      <c r="A85" s="9" t="s">
        <v>20</v>
      </c>
      <c r="B85" s="50">
        <f t="shared" ref="B85:H85" si="32">B7-B80</f>
        <v>887.4999999999709</v>
      </c>
      <c r="C85" s="50">
        <f t="shared" si="32"/>
        <v>887.4999999999709</v>
      </c>
      <c r="D85" s="50">
        <f t="shared" si="32"/>
        <v>-8.9000000000005457</v>
      </c>
      <c r="E85" s="50">
        <f t="shared" si="32"/>
        <v>8.9</v>
      </c>
      <c r="F85" s="50">
        <f t="shared" si="32"/>
        <v>0</v>
      </c>
      <c r="G85" s="50">
        <f t="shared" si="32"/>
        <v>887.5</v>
      </c>
      <c r="H85" s="50">
        <f t="shared" si="32"/>
        <v>0</v>
      </c>
      <c r="I85" s="50"/>
      <c r="J85" s="54"/>
      <c r="N85" s="71"/>
      <c r="O85" s="71"/>
      <c r="P85" s="71"/>
      <c r="Q85" s="71"/>
      <c r="R85" s="71"/>
    </row>
    <row r="86" spans="1:18" s="1" customFormat="1" ht="45" x14ac:dyDescent="0.2">
      <c r="A86" s="26" t="s">
        <v>88</v>
      </c>
      <c r="B86" s="25">
        <f>B85/B8*100</f>
        <v>3.1840164169679226</v>
      </c>
      <c r="C86" s="42">
        <f>C85/C8*100</f>
        <v>3.1840164169679226</v>
      </c>
      <c r="D86" s="46"/>
      <c r="E86" s="46"/>
      <c r="F86" s="24"/>
      <c r="G86" s="25">
        <f>G85/G8*100</f>
        <v>3.1430170130182873</v>
      </c>
      <c r="H86" s="25" t="e">
        <f>H85/H8*100</f>
        <v>#DIV/0!</v>
      </c>
      <c r="I86" s="25"/>
      <c r="J86" s="25"/>
      <c r="N86" s="72"/>
      <c r="O86" s="72"/>
      <c r="P86" s="72"/>
      <c r="Q86" s="72"/>
      <c r="R86" s="72"/>
    </row>
    <row r="87" spans="1:18" ht="60" x14ac:dyDescent="0.2">
      <c r="A87" s="27" t="s">
        <v>89</v>
      </c>
      <c r="B87" s="15">
        <f>B85/B8*100</f>
        <v>3.1840164169679226</v>
      </c>
      <c r="C87" s="28">
        <f>C85/C8*100</f>
        <v>3.1840164169679226</v>
      </c>
      <c r="D87" s="47"/>
      <c r="E87" s="47"/>
      <c r="F87" s="29"/>
      <c r="G87" s="30">
        <f>G85/G8*100</f>
        <v>3.1430170130182873</v>
      </c>
      <c r="H87" s="30" t="e">
        <f>H85/H8*100</f>
        <v>#DIV/0!</v>
      </c>
      <c r="I87" s="30"/>
      <c r="J87" s="30"/>
    </row>
    <row r="88" spans="1:18" s="6" customFormat="1" ht="14.25" customHeight="1" x14ac:dyDescent="0.2">
      <c r="A88" s="65" t="s">
        <v>30</v>
      </c>
      <c r="B88" s="51">
        <f>B89+B92+B95+B96</f>
        <v>-887.5</v>
      </c>
      <c r="C88" s="51">
        <f t="shared" ref="C88:H88" si="33">C89+C92+C95+C96</f>
        <v>-887.5</v>
      </c>
      <c r="D88" s="51">
        <f t="shared" si="33"/>
        <v>8.8999999999996362</v>
      </c>
      <c r="E88" s="51">
        <f t="shared" si="33"/>
        <v>-8.9</v>
      </c>
      <c r="F88" s="51">
        <f t="shared" si="33"/>
        <v>-3.6415315207705135E-13</v>
      </c>
      <c r="G88" s="51">
        <f t="shared" si="33"/>
        <v>-887.5</v>
      </c>
      <c r="H88" s="51">
        <f t="shared" si="33"/>
        <v>0</v>
      </c>
      <c r="I88" s="51"/>
      <c r="J88" s="51"/>
      <c r="K88" s="79"/>
      <c r="L88" s="70"/>
      <c r="N88" s="70"/>
      <c r="O88" s="70"/>
      <c r="P88" s="70"/>
      <c r="Q88" s="70"/>
      <c r="R88" s="70"/>
    </row>
    <row r="89" spans="1:18" s="67" customFormat="1" ht="30" x14ac:dyDescent="0.2">
      <c r="A89" s="11" t="s">
        <v>37</v>
      </c>
      <c r="B89" s="42">
        <f>B90+B91</f>
        <v>0</v>
      </c>
      <c r="C89" s="42">
        <f t="shared" ref="C89" si="34">C90+C91</f>
        <v>0</v>
      </c>
      <c r="D89" s="42">
        <f>D90+D91</f>
        <v>0</v>
      </c>
      <c r="E89" s="42">
        <f t="shared" ref="E89:F89" si="35">E90+E91</f>
        <v>0</v>
      </c>
      <c r="F89" s="42">
        <f t="shared" si="35"/>
        <v>0</v>
      </c>
      <c r="G89" s="42">
        <f>G90+G91</f>
        <v>0</v>
      </c>
      <c r="H89" s="42">
        <f t="shared" ref="H89" si="36">H90+H91</f>
        <v>0</v>
      </c>
      <c r="I89" s="42"/>
      <c r="J89" s="42"/>
      <c r="K89" s="80"/>
      <c r="L89" s="70"/>
      <c r="N89" s="66"/>
      <c r="O89" s="66"/>
      <c r="P89" s="66"/>
      <c r="Q89" s="66"/>
      <c r="R89" s="66"/>
    </row>
    <row r="90" spans="1:18" s="55" customFormat="1" ht="30" x14ac:dyDescent="0.2">
      <c r="A90" s="13" t="s">
        <v>38</v>
      </c>
      <c r="B90" s="30"/>
      <c r="C90" s="28"/>
      <c r="D90" s="28"/>
      <c r="E90" s="28"/>
      <c r="F90" s="28">
        <f>D90+E90</f>
        <v>0</v>
      </c>
      <c r="G90" s="30">
        <f>C90+F90</f>
        <v>0</v>
      </c>
      <c r="H90" s="30"/>
      <c r="I90" s="30"/>
      <c r="J90" s="61"/>
      <c r="K90" s="80"/>
      <c r="L90" s="70"/>
      <c r="N90" s="62"/>
      <c r="O90" s="62"/>
      <c r="P90" s="62"/>
      <c r="Q90" s="62"/>
      <c r="R90" s="62"/>
    </row>
    <row r="91" spans="1:18" s="55" customFormat="1" ht="30" x14ac:dyDescent="0.2">
      <c r="A91" s="13" t="s">
        <v>39</v>
      </c>
      <c r="B91" s="30"/>
      <c r="C91" s="28"/>
      <c r="D91" s="28"/>
      <c r="E91" s="28"/>
      <c r="F91" s="28">
        <f>D91+E91</f>
        <v>0</v>
      </c>
      <c r="G91" s="30">
        <f t="shared" ref="G91" si="37"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67" customFormat="1" ht="45" x14ac:dyDescent="0.2">
      <c r="A92" s="11" t="s">
        <v>40</v>
      </c>
      <c r="B92" s="42">
        <f>B93+B94</f>
        <v>-1180.2</v>
      </c>
      <c r="C92" s="42">
        <f t="shared" ref="C92:H92" si="38">C93+C94</f>
        <v>-1180.2</v>
      </c>
      <c r="D92" s="42">
        <f t="shared" si="38"/>
        <v>0</v>
      </c>
      <c r="E92" s="42">
        <f t="shared" si="38"/>
        <v>0</v>
      </c>
      <c r="F92" s="42">
        <f t="shared" si="38"/>
        <v>0</v>
      </c>
      <c r="G92" s="42">
        <f t="shared" si="38"/>
        <v>-1180.2</v>
      </c>
      <c r="H92" s="42">
        <f t="shared" si="38"/>
        <v>0</v>
      </c>
      <c r="I92" s="42"/>
      <c r="J92" s="42"/>
      <c r="K92" s="80"/>
      <c r="L92" s="70"/>
      <c r="N92" s="66"/>
      <c r="O92" s="66"/>
      <c r="P92" s="66"/>
      <c r="Q92" s="66"/>
      <c r="R92" s="66"/>
    </row>
    <row r="93" spans="1:18" s="55" customFormat="1" ht="60" x14ac:dyDescent="0.2">
      <c r="A93" s="89" t="s">
        <v>41</v>
      </c>
      <c r="B93" s="30"/>
      <c r="C93" s="28"/>
      <c r="D93" s="28"/>
      <c r="E93" s="28"/>
      <c r="F93" s="28">
        <f>D93+E93</f>
        <v>0</v>
      </c>
      <c r="G93" s="30">
        <f>C93+F93</f>
        <v>0</v>
      </c>
      <c r="H93" s="30"/>
      <c r="I93" s="30"/>
      <c r="J93" s="61"/>
      <c r="K93" s="80"/>
      <c r="L93" s="70"/>
      <c r="N93" s="62"/>
      <c r="O93" s="62"/>
      <c r="P93" s="62"/>
      <c r="Q93" s="62"/>
      <c r="R93" s="62"/>
    </row>
    <row r="94" spans="1:18" s="55" customFormat="1" ht="75" x14ac:dyDescent="0.2">
      <c r="A94" s="89" t="s">
        <v>42</v>
      </c>
      <c r="B94" s="30">
        <v>-1180.2</v>
      </c>
      <c r="C94" s="28">
        <v>-1180.2</v>
      </c>
      <c r="D94" s="28"/>
      <c r="E94" s="28"/>
      <c r="F94" s="28">
        <f t="shared" ref="F94:F101" si="39">D94+E94</f>
        <v>0</v>
      </c>
      <c r="G94" s="30">
        <f t="shared" ref="G94:G100" si="40">C94+F94</f>
        <v>-1180.2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30" x14ac:dyDescent="0.2">
      <c r="A95" s="13" t="s">
        <v>43</v>
      </c>
      <c r="B95" s="30">
        <v>292.7</v>
      </c>
      <c r="C95" s="28">
        <v>292.7</v>
      </c>
      <c r="D95" s="28"/>
      <c r="E95" s="28"/>
      <c r="F95" s="28">
        <f t="shared" si="39"/>
        <v>0</v>
      </c>
      <c r="G95" s="30">
        <f>C95+F95</f>
        <v>292.7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21</v>
      </c>
      <c r="B96" s="30">
        <f>B97+B98</f>
        <v>0</v>
      </c>
      <c r="C96" s="28">
        <f>C97+C98</f>
        <v>0</v>
      </c>
      <c r="D96" s="28">
        <f t="shared" ref="D96:E96" si="41">D97+D98</f>
        <v>8.8999999999996362</v>
      </c>
      <c r="E96" s="31">
        <f t="shared" si="41"/>
        <v>-8.9</v>
      </c>
      <c r="F96" s="28">
        <f t="shared" si="39"/>
        <v>-3.6415315207705135E-13</v>
      </c>
      <c r="G96" s="30">
        <f>G97+G98</f>
        <v>0</v>
      </c>
      <c r="H96" s="30">
        <f>H97+H98</f>
        <v>0</v>
      </c>
      <c r="I96" s="30"/>
      <c r="J96" s="30"/>
      <c r="K96" s="80"/>
      <c r="L96" s="70"/>
      <c r="N96" s="62"/>
      <c r="O96" s="62"/>
      <c r="P96" s="62"/>
      <c r="Q96" s="62"/>
      <c r="R96" s="62"/>
    </row>
    <row r="97" spans="1:18" s="55" customFormat="1" ht="30" x14ac:dyDescent="0.2">
      <c r="A97" s="90" t="s">
        <v>44</v>
      </c>
      <c r="B97" s="30">
        <v>-188904.1</v>
      </c>
      <c r="C97" s="28">
        <v>-188904.1</v>
      </c>
      <c r="D97" s="28">
        <v>-6302.8</v>
      </c>
      <c r="E97" s="31">
        <v>0.1</v>
      </c>
      <c r="F97" s="28">
        <f t="shared" si="39"/>
        <v>-6302.7</v>
      </c>
      <c r="G97" s="30">
        <f t="shared" si="40"/>
        <v>-195206.80000000002</v>
      </c>
      <c r="H97" s="30"/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30" x14ac:dyDescent="0.2">
      <c r="A98" s="90" t="s">
        <v>45</v>
      </c>
      <c r="B98" s="30">
        <v>188904.1</v>
      </c>
      <c r="C98" s="28">
        <v>188904.1</v>
      </c>
      <c r="D98" s="28">
        <v>6311.7</v>
      </c>
      <c r="E98" s="31">
        <v>-9</v>
      </c>
      <c r="F98" s="28">
        <f t="shared" si="39"/>
        <v>6302.7</v>
      </c>
      <c r="G98" s="30">
        <f t="shared" si="40"/>
        <v>195206.80000000002</v>
      </c>
      <c r="H98" s="30"/>
      <c r="I98" s="30"/>
      <c r="J98" s="30"/>
      <c r="K98" s="80"/>
      <c r="L98" s="70"/>
      <c r="N98" s="62"/>
      <c r="O98" s="62"/>
      <c r="P98" s="62"/>
      <c r="Q98" s="62"/>
      <c r="R98" s="62"/>
    </row>
    <row r="99" spans="1:18" s="63" customFormat="1" ht="30" x14ac:dyDescent="0.2">
      <c r="A99" s="19" t="s">
        <v>27</v>
      </c>
      <c r="B99" s="31"/>
      <c r="C99" s="31"/>
      <c r="D99" s="31"/>
      <c r="E99" s="31"/>
      <c r="F99" s="28">
        <f t="shared" si="39"/>
        <v>0</v>
      </c>
      <c r="G99" s="30"/>
      <c r="H99" s="30"/>
      <c r="I99" s="30"/>
      <c r="J99" s="30"/>
      <c r="K99" s="80"/>
      <c r="L99" s="70"/>
      <c r="N99" s="64"/>
      <c r="O99" s="64"/>
      <c r="P99" s="64"/>
      <c r="Q99" s="64"/>
      <c r="R99" s="64"/>
    </row>
    <row r="100" spans="1:18" s="63" customFormat="1" ht="15" x14ac:dyDescent="0.2">
      <c r="A100" s="97" t="s">
        <v>28</v>
      </c>
      <c r="B100" s="31"/>
      <c r="C100" s="60"/>
      <c r="D100" s="31"/>
      <c r="E100" s="31"/>
      <c r="F100" s="28">
        <f t="shared" si="39"/>
        <v>0</v>
      </c>
      <c r="G100" s="30">
        <f t="shared" si="40"/>
        <v>0</v>
      </c>
      <c r="H100" s="30"/>
      <c r="I100" s="30"/>
      <c r="J100" s="30"/>
      <c r="K100" s="81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29</v>
      </c>
      <c r="B101" s="31"/>
      <c r="C101" s="31"/>
      <c r="D101" s="31"/>
      <c r="E101" s="31"/>
      <c r="F101" s="28">
        <f t="shared" si="39"/>
        <v>0</v>
      </c>
      <c r="G101" s="30"/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55" customFormat="1" ht="14.25" x14ac:dyDescent="0.2">
      <c r="A102" s="141" t="s">
        <v>25</v>
      </c>
      <c r="B102" s="128"/>
      <c r="C102" s="123"/>
      <c r="D102" s="128"/>
      <c r="E102" s="128"/>
      <c r="F102" s="128"/>
      <c r="G102" s="128"/>
      <c r="H102" s="128"/>
      <c r="I102" s="128"/>
      <c r="J102" s="140"/>
      <c r="K102" s="82"/>
      <c r="L102" s="70"/>
      <c r="N102" s="62"/>
      <c r="O102" s="62"/>
      <c r="P102" s="62"/>
      <c r="Q102" s="62"/>
      <c r="R102" s="62"/>
    </row>
    <row r="103" spans="1:18" s="55" customFormat="1" ht="12.75" customHeight="1" x14ac:dyDescent="0.2">
      <c r="A103" s="141" t="s">
        <v>24</v>
      </c>
      <c r="B103" s="128"/>
      <c r="C103" s="123"/>
      <c r="D103" s="128"/>
      <c r="E103" s="128"/>
      <c r="F103" s="128"/>
      <c r="G103" s="128"/>
      <c r="H103" s="128"/>
      <c r="I103" s="128"/>
      <c r="J103" s="140"/>
      <c r="K103" s="82"/>
      <c r="N103" s="62"/>
      <c r="O103" s="62"/>
      <c r="P103" s="62"/>
      <c r="Q103" s="62"/>
      <c r="R103" s="62"/>
    </row>
    <row r="104" spans="1:18" s="63" customFormat="1" ht="15" x14ac:dyDescent="0.25">
      <c r="A104" s="19" t="s">
        <v>90</v>
      </c>
      <c r="B104" s="32">
        <v>37423</v>
      </c>
      <c r="C104" s="32"/>
      <c r="D104" s="33" t="s">
        <v>26</v>
      </c>
      <c r="E104" s="33" t="s">
        <v>26</v>
      </c>
      <c r="F104" s="33" t="s">
        <v>26</v>
      </c>
      <c r="G104" s="32"/>
      <c r="H104" s="78"/>
      <c r="I104" s="78"/>
      <c r="J104" s="78"/>
      <c r="K104" s="83"/>
      <c r="N104" s="64"/>
      <c r="O104" s="64"/>
      <c r="P104" s="64"/>
      <c r="Q104" s="64"/>
      <c r="R104" s="64"/>
    </row>
    <row r="105" spans="1:18" s="63" customFormat="1" ht="45" x14ac:dyDescent="0.25">
      <c r="A105" s="20" t="s">
        <v>46</v>
      </c>
      <c r="B105" s="34">
        <f>B104/B8</f>
        <v>1.3425965788416279</v>
      </c>
      <c r="C105" s="34">
        <f>C104/C8</f>
        <v>0</v>
      </c>
      <c r="D105" s="33" t="s">
        <v>26</v>
      </c>
      <c r="E105" s="33" t="s">
        <v>26</v>
      </c>
      <c r="F105" s="33" t="s">
        <v>26</v>
      </c>
      <c r="G105" s="34">
        <f>C105</f>
        <v>0</v>
      </c>
      <c r="H105" s="34" t="e">
        <f>H104/H8</f>
        <v>#DIV/0!</v>
      </c>
      <c r="I105" s="34"/>
      <c r="J105" s="34"/>
      <c r="K105" s="64"/>
      <c r="N105" s="64"/>
      <c r="O105" s="64"/>
      <c r="P105" s="64"/>
      <c r="Q105" s="64"/>
      <c r="R105" s="64"/>
    </row>
    <row r="106" spans="1:18" s="63" customFormat="1" ht="30" x14ac:dyDescent="0.25">
      <c r="A106" s="89" t="s">
        <v>91</v>
      </c>
      <c r="B106" s="32"/>
      <c r="C106" s="32"/>
      <c r="D106" s="33" t="s">
        <v>26</v>
      </c>
      <c r="E106" s="33" t="s">
        <v>26</v>
      </c>
      <c r="F106" s="33" t="s">
        <v>26</v>
      </c>
      <c r="G106" s="32"/>
      <c r="H106" s="32"/>
      <c r="I106" s="32"/>
      <c r="J106" s="32"/>
      <c r="K106" s="64"/>
      <c r="N106" s="64"/>
      <c r="O106" s="64"/>
      <c r="P106" s="64"/>
      <c r="Q106" s="64"/>
      <c r="R106" s="64"/>
    </row>
    <row r="107" spans="1:18" s="63" customFormat="1" ht="60" x14ac:dyDescent="0.25">
      <c r="A107" s="20" t="s">
        <v>47</v>
      </c>
      <c r="B107" s="34">
        <f>B106/B8</f>
        <v>0</v>
      </c>
      <c r="C107" s="34">
        <v>0</v>
      </c>
      <c r="D107" s="33" t="s">
        <v>26</v>
      </c>
      <c r="E107" s="33" t="s">
        <v>26</v>
      </c>
      <c r="F107" s="33" t="s">
        <v>26</v>
      </c>
      <c r="G107" s="34">
        <f>C107</f>
        <v>0</v>
      </c>
      <c r="H107" s="34"/>
      <c r="I107" s="34"/>
      <c r="J107" s="34"/>
      <c r="K107" s="64"/>
      <c r="N107" s="64"/>
      <c r="O107" s="64"/>
      <c r="P107" s="64"/>
      <c r="Q107" s="64"/>
      <c r="R107" s="64"/>
    </row>
    <row r="108" spans="1:18" ht="14.25" x14ac:dyDescent="0.2">
      <c r="A108" s="35"/>
      <c r="B108" s="35"/>
      <c r="C108" s="39"/>
      <c r="D108" s="39"/>
      <c r="E108" s="39"/>
      <c r="F108" s="35"/>
      <c r="G108" s="35"/>
      <c r="H108" s="35"/>
      <c r="I108" s="35"/>
      <c r="J108" s="35"/>
    </row>
  </sheetData>
  <mergeCells count="19">
    <mergeCell ref="K56:L56"/>
    <mergeCell ref="A102:A103"/>
    <mergeCell ref="J102:J103"/>
    <mergeCell ref="A6:J6"/>
    <mergeCell ref="J11:J12"/>
    <mergeCell ref="J16:J17"/>
    <mergeCell ref="A37:G37"/>
    <mergeCell ref="K42:L42"/>
    <mergeCell ref="J43:J45"/>
    <mergeCell ref="A1:J1"/>
    <mergeCell ref="B2:I2"/>
    <mergeCell ref="A3:A4"/>
    <mergeCell ref="B3:B4"/>
    <mergeCell ref="C3:C4"/>
    <mergeCell ref="D3:F3"/>
    <mergeCell ref="G3:G4"/>
    <mergeCell ref="H3:H4"/>
    <mergeCell ref="I3:I4"/>
    <mergeCell ref="J3:J4"/>
  </mergeCells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view="pageBreakPreview" zoomScale="80" zoomScaleSheetLayoutView="80" workbookViewId="0">
      <pane xSplit="1" ySplit="5" topLeftCell="B93" activePane="bottomRight" state="frozen"/>
      <selection pane="topRight" activeCell="B1" sqref="B1"/>
      <selection pane="bottomLeft" activeCell="A6" sqref="A6"/>
      <selection pane="bottomRight" activeCell="E99" sqref="E99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43" t="s">
        <v>83</v>
      </c>
      <c r="B1" s="143"/>
      <c r="C1" s="143"/>
      <c r="D1" s="143"/>
      <c r="E1" s="143"/>
      <c r="F1" s="143"/>
      <c r="G1" s="143"/>
      <c r="H1" s="143"/>
      <c r="I1" s="143"/>
      <c r="J1" s="143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50" t="s">
        <v>104</v>
      </c>
      <c r="C2" s="151"/>
      <c r="D2" s="151"/>
      <c r="E2" s="151"/>
      <c r="F2" s="151"/>
      <c r="G2" s="151"/>
      <c r="H2" s="151"/>
      <c r="I2" s="152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45" t="s">
        <v>1</v>
      </c>
      <c r="B3" s="147" t="s">
        <v>101</v>
      </c>
      <c r="C3" s="147" t="s">
        <v>102</v>
      </c>
      <c r="D3" s="142" t="s">
        <v>32</v>
      </c>
      <c r="E3" s="142"/>
      <c r="F3" s="142"/>
      <c r="G3" s="142" t="s">
        <v>33</v>
      </c>
      <c r="H3" s="153" t="s">
        <v>98</v>
      </c>
      <c r="I3" s="153" t="s">
        <v>85</v>
      </c>
      <c r="J3" s="142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45"/>
      <c r="B4" s="147"/>
      <c r="C4" s="147"/>
      <c r="D4" s="85" t="s">
        <v>2</v>
      </c>
      <c r="E4" s="85" t="s">
        <v>31</v>
      </c>
      <c r="F4" s="85" t="s">
        <v>3</v>
      </c>
      <c r="G4" s="142"/>
      <c r="H4" s="154"/>
      <c r="I4" s="154"/>
      <c r="J4" s="142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132">
        <v>2</v>
      </c>
      <c r="C5" s="132">
        <v>3</v>
      </c>
      <c r="D5" s="132">
        <v>4</v>
      </c>
      <c r="E5" s="132">
        <v>5</v>
      </c>
      <c r="F5" s="132">
        <v>6</v>
      </c>
      <c r="G5" s="132">
        <v>7</v>
      </c>
      <c r="H5" s="132">
        <v>8</v>
      </c>
      <c r="I5" s="132">
        <v>9</v>
      </c>
      <c r="J5" s="132">
        <v>10</v>
      </c>
      <c r="N5" s="69"/>
      <c r="O5" s="69"/>
      <c r="P5" s="69"/>
      <c r="Q5" s="69"/>
      <c r="R5" s="69"/>
    </row>
    <row r="6" spans="1:18" s="92" customFormat="1" ht="14.25" x14ac:dyDescent="0.2">
      <c r="A6" s="148" t="s">
        <v>4</v>
      </c>
      <c r="B6" s="149"/>
      <c r="C6" s="149"/>
      <c r="D6" s="149"/>
      <c r="E6" s="149"/>
      <c r="F6" s="149"/>
      <c r="G6" s="149"/>
      <c r="H6" s="149"/>
      <c r="I6" s="149"/>
      <c r="J6" s="149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I7" si="0">B8+B28</f>
        <v>183223</v>
      </c>
      <c r="C7" s="48">
        <f t="shared" si="0"/>
        <v>183223</v>
      </c>
      <c r="D7" s="48">
        <f t="shared" si="0"/>
        <v>6581.9000000000005</v>
      </c>
      <c r="E7" s="48">
        <f t="shared" si="0"/>
        <v>0</v>
      </c>
      <c r="F7" s="10">
        <f t="shared" si="0"/>
        <v>6581.9000000000005</v>
      </c>
      <c r="G7" s="10">
        <f t="shared" si="0"/>
        <v>189804.9</v>
      </c>
      <c r="H7" s="10">
        <f t="shared" si="0"/>
        <v>0</v>
      </c>
      <c r="I7" s="10">
        <f t="shared" si="0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28914.7</v>
      </c>
      <c r="C8" s="12">
        <f>C9+C11+C12+C14+C15+C16+C17+C20+C21+C22+C23+C24+C25+C26+C27+C10+C18+C13+C19</f>
        <v>28914.7</v>
      </c>
      <c r="D8" s="12">
        <f t="shared" ref="D8:H8" si="1">D9+D11+D12+D14+D15+D16+D17+D20+D21+D22+D23+D24+D25+D26+D27+D10+D18+D13+D19</f>
        <v>642.80000000000007</v>
      </c>
      <c r="E8" s="12">
        <f t="shared" si="1"/>
        <v>0</v>
      </c>
      <c r="F8" s="12">
        <f t="shared" si="1"/>
        <v>642.80000000000007</v>
      </c>
      <c r="G8" s="12">
        <f t="shared" si="1"/>
        <v>29557.5</v>
      </c>
      <c r="H8" s="12">
        <f t="shared" si="1"/>
        <v>0</v>
      </c>
      <c r="I8" s="12">
        <f t="shared" ref="I8" si="2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18028.7</v>
      </c>
      <c r="C9" s="28">
        <v>18028.7</v>
      </c>
      <c r="D9" s="16"/>
      <c r="E9" s="16"/>
      <c r="F9" s="15">
        <f>D9+E9</f>
        <v>0</v>
      </c>
      <c r="G9" s="15">
        <f t="shared" ref="G9:G26" si="3">C9+F9</f>
        <v>18028.7</v>
      </c>
      <c r="H9" s="15"/>
      <c r="I9" s="15"/>
      <c r="J9" s="131"/>
    </row>
    <row r="10" spans="1:18" ht="15" x14ac:dyDescent="0.2">
      <c r="A10" s="87" t="s">
        <v>73</v>
      </c>
      <c r="B10" s="14">
        <v>6703.5</v>
      </c>
      <c r="C10" s="28">
        <v>6703.5</v>
      </c>
      <c r="D10" s="16">
        <v>642.70000000000005</v>
      </c>
      <c r="E10" s="16"/>
      <c r="F10" s="15">
        <f>D10+E10</f>
        <v>642.70000000000005</v>
      </c>
      <c r="G10" s="15">
        <f t="shared" si="3"/>
        <v>7346.2</v>
      </c>
      <c r="H10" s="15"/>
      <c r="I10" s="15"/>
      <c r="J10" s="131"/>
    </row>
    <row r="11" spans="1:18" ht="15" x14ac:dyDescent="0.2">
      <c r="A11" s="87" t="s">
        <v>72</v>
      </c>
      <c r="B11" s="14"/>
      <c r="C11" s="28"/>
      <c r="D11" s="16"/>
      <c r="E11" s="16"/>
      <c r="F11" s="15">
        <f t="shared" ref="F11:F27" si="4">D11+E11</f>
        <v>0</v>
      </c>
      <c r="G11" s="15">
        <f t="shared" si="3"/>
        <v>0</v>
      </c>
      <c r="H11" s="15"/>
      <c r="I11" s="15"/>
      <c r="J11" s="146"/>
    </row>
    <row r="12" spans="1:18" ht="15" x14ac:dyDescent="0.2">
      <c r="A12" s="87" t="s">
        <v>7</v>
      </c>
      <c r="B12" s="14">
        <v>206.5</v>
      </c>
      <c r="C12" s="28">
        <v>206.5</v>
      </c>
      <c r="D12" s="16"/>
      <c r="E12" s="16"/>
      <c r="F12" s="15">
        <f t="shared" si="4"/>
        <v>0</v>
      </c>
      <c r="G12" s="15">
        <f t="shared" si="3"/>
        <v>206.5</v>
      </c>
      <c r="H12" s="15"/>
      <c r="I12" s="15"/>
      <c r="J12" s="146"/>
    </row>
    <row r="13" spans="1:18" ht="45" x14ac:dyDescent="0.2">
      <c r="A13" s="87" t="s">
        <v>34</v>
      </c>
      <c r="B13" s="14">
        <v>229.6</v>
      </c>
      <c r="C13" s="28">
        <v>229.6</v>
      </c>
      <c r="D13" s="16"/>
      <c r="E13" s="16"/>
      <c r="F13" s="15">
        <f t="shared" si="4"/>
        <v>0</v>
      </c>
      <c r="G13" s="15">
        <f t="shared" si="3"/>
        <v>229.6</v>
      </c>
      <c r="H13" s="15"/>
      <c r="I13" s="15"/>
      <c r="J13" s="131"/>
    </row>
    <row r="14" spans="1:18" ht="45" x14ac:dyDescent="0.2">
      <c r="A14" s="87" t="s">
        <v>92</v>
      </c>
      <c r="B14" s="14">
        <v>1311</v>
      </c>
      <c r="C14" s="28">
        <v>1311</v>
      </c>
      <c r="D14" s="16"/>
      <c r="E14" s="16"/>
      <c r="F14" s="15">
        <f t="shared" si="4"/>
        <v>0</v>
      </c>
      <c r="G14" s="15">
        <f t="shared" si="3"/>
        <v>1311</v>
      </c>
      <c r="H14" s="15"/>
      <c r="I14" s="15"/>
      <c r="J14" s="17"/>
    </row>
    <row r="15" spans="1:18" ht="15" x14ac:dyDescent="0.2">
      <c r="A15" s="87" t="s">
        <v>8</v>
      </c>
      <c r="B15" s="14"/>
      <c r="C15" s="28"/>
      <c r="D15" s="16"/>
      <c r="E15" s="16"/>
      <c r="F15" s="15">
        <f t="shared" si="4"/>
        <v>0</v>
      </c>
      <c r="G15" s="15">
        <f t="shared" si="3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28"/>
      <c r="D16" s="16"/>
      <c r="E16" s="16"/>
      <c r="F16" s="15">
        <f t="shared" si="4"/>
        <v>0</v>
      </c>
      <c r="G16" s="15">
        <f t="shared" si="3"/>
        <v>0</v>
      </c>
      <c r="H16" s="15"/>
      <c r="I16" s="15"/>
      <c r="J16" s="146"/>
    </row>
    <row r="17" spans="1:18" ht="15" x14ac:dyDescent="0.2">
      <c r="A17" s="87" t="s">
        <v>74</v>
      </c>
      <c r="B17" s="14">
        <v>517.9</v>
      </c>
      <c r="C17" s="28">
        <v>517.9</v>
      </c>
      <c r="D17" s="16"/>
      <c r="E17" s="16"/>
      <c r="F17" s="15">
        <f t="shared" si="4"/>
        <v>0</v>
      </c>
      <c r="G17" s="15">
        <f t="shared" si="3"/>
        <v>517.9</v>
      </c>
      <c r="H17" s="15"/>
      <c r="I17" s="15"/>
      <c r="J17" s="146"/>
    </row>
    <row r="18" spans="1:18" ht="15" x14ac:dyDescent="0.2">
      <c r="A18" s="87" t="s">
        <v>75</v>
      </c>
      <c r="B18" s="14"/>
      <c r="C18" s="28"/>
      <c r="D18" s="16"/>
      <c r="E18" s="16"/>
      <c r="F18" s="15">
        <f t="shared" si="4"/>
        <v>0</v>
      </c>
      <c r="G18" s="15">
        <f t="shared" si="3"/>
        <v>0</v>
      </c>
      <c r="H18" s="15"/>
      <c r="I18" s="15"/>
      <c r="J18" s="131"/>
    </row>
    <row r="19" spans="1:18" ht="30" x14ac:dyDescent="0.2">
      <c r="A19" s="87" t="s">
        <v>94</v>
      </c>
      <c r="B19" s="14"/>
      <c r="C19" s="28"/>
      <c r="D19" s="16"/>
      <c r="E19" s="16"/>
      <c r="F19" s="15">
        <f t="shared" si="4"/>
        <v>0</v>
      </c>
      <c r="G19" s="15">
        <f t="shared" si="3"/>
        <v>0</v>
      </c>
      <c r="H19" s="15"/>
      <c r="I19" s="15"/>
      <c r="J19" s="131"/>
    </row>
    <row r="20" spans="1:18" ht="45" x14ac:dyDescent="0.2">
      <c r="A20" s="87" t="s">
        <v>76</v>
      </c>
      <c r="B20" s="14"/>
      <c r="C20" s="28"/>
      <c r="D20" s="16"/>
      <c r="E20" s="16"/>
      <c r="F20" s="15">
        <f t="shared" si="4"/>
        <v>0</v>
      </c>
      <c r="G20" s="15">
        <f>C20+F20</f>
        <v>0</v>
      </c>
      <c r="H20" s="15"/>
      <c r="I20" s="15"/>
      <c r="J20" s="131"/>
    </row>
    <row r="21" spans="1:18" ht="45" x14ac:dyDescent="0.2">
      <c r="A21" s="87" t="s">
        <v>77</v>
      </c>
      <c r="B21" s="14">
        <v>724</v>
      </c>
      <c r="C21" s="28">
        <v>724</v>
      </c>
      <c r="D21" s="30"/>
      <c r="E21" s="16"/>
      <c r="F21" s="15">
        <f t="shared" si="4"/>
        <v>0</v>
      </c>
      <c r="G21" s="15">
        <f t="shared" si="3"/>
        <v>724</v>
      </c>
      <c r="H21" s="15"/>
      <c r="I21" s="15"/>
      <c r="J21" s="17"/>
    </row>
    <row r="22" spans="1:18" ht="30" x14ac:dyDescent="0.2">
      <c r="A22" s="87" t="s">
        <v>78</v>
      </c>
      <c r="B22" s="14">
        <v>23</v>
      </c>
      <c r="C22" s="28">
        <v>23</v>
      </c>
      <c r="D22" s="16"/>
      <c r="E22" s="16"/>
      <c r="F22" s="15">
        <f t="shared" si="4"/>
        <v>0</v>
      </c>
      <c r="G22" s="15">
        <f t="shared" si="3"/>
        <v>23</v>
      </c>
      <c r="H22" s="15"/>
      <c r="I22" s="15"/>
      <c r="J22" s="38"/>
    </row>
    <row r="23" spans="1:18" ht="26.25" customHeight="1" x14ac:dyDescent="0.2">
      <c r="A23" s="87" t="s">
        <v>79</v>
      </c>
      <c r="B23" s="14">
        <v>1</v>
      </c>
      <c r="C23" s="28">
        <v>1</v>
      </c>
      <c r="D23" s="16"/>
      <c r="E23" s="16"/>
      <c r="F23" s="15">
        <f t="shared" si="4"/>
        <v>0</v>
      </c>
      <c r="G23" s="15">
        <f t="shared" si="3"/>
        <v>1</v>
      </c>
      <c r="H23" s="15"/>
      <c r="I23" s="15"/>
      <c r="J23" s="38"/>
    </row>
    <row r="24" spans="1:18" ht="30" x14ac:dyDescent="0.2">
      <c r="A24" s="87" t="s">
        <v>80</v>
      </c>
      <c r="B24" s="14">
        <v>799.2</v>
      </c>
      <c r="C24" s="28">
        <v>799.2</v>
      </c>
      <c r="D24" s="30"/>
      <c r="E24" s="16"/>
      <c r="F24" s="15">
        <f t="shared" si="4"/>
        <v>0</v>
      </c>
      <c r="G24" s="15">
        <f t="shared" si="3"/>
        <v>799.2</v>
      </c>
      <c r="H24" s="15"/>
      <c r="I24" s="15"/>
      <c r="J24" s="38"/>
    </row>
    <row r="25" spans="1:18" ht="15" x14ac:dyDescent="0.2">
      <c r="A25" s="87" t="s">
        <v>86</v>
      </c>
      <c r="B25" s="14"/>
      <c r="C25" s="28"/>
      <c r="D25" s="16"/>
      <c r="E25" s="16"/>
      <c r="F25" s="15">
        <f t="shared" si="4"/>
        <v>0</v>
      </c>
      <c r="G25" s="15">
        <f t="shared" si="3"/>
        <v>0</v>
      </c>
      <c r="H25" s="15"/>
      <c r="I25" s="15"/>
      <c r="J25" s="38"/>
    </row>
    <row r="26" spans="1:18" ht="15" x14ac:dyDescent="0.2">
      <c r="A26" s="87" t="s">
        <v>81</v>
      </c>
      <c r="B26" s="14">
        <v>257.8</v>
      </c>
      <c r="C26" s="28">
        <v>257.8</v>
      </c>
      <c r="D26" s="16"/>
      <c r="E26" s="16"/>
      <c r="F26" s="15">
        <f t="shared" si="4"/>
        <v>0</v>
      </c>
      <c r="G26" s="15">
        <f t="shared" si="3"/>
        <v>257.8</v>
      </c>
      <c r="H26" s="15"/>
      <c r="I26" s="15"/>
      <c r="J26" s="38"/>
    </row>
    <row r="27" spans="1:18" ht="15" x14ac:dyDescent="0.2">
      <c r="A27" s="87" t="s">
        <v>82</v>
      </c>
      <c r="B27" s="14">
        <v>112.5</v>
      </c>
      <c r="C27" s="28">
        <v>112.5</v>
      </c>
      <c r="D27" s="16">
        <v>0.1</v>
      </c>
      <c r="E27" s="16"/>
      <c r="F27" s="15">
        <f t="shared" si="4"/>
        <v>0.1</v>
      </c>
      <c r="G27" s="15">
        <f>C27+F27</f>
        <v>112.6</v>
      </c>
      <c r="H27" s="15"/>
      <c r="I27" s="15"/>
      <c r="J27" s="38"/>
    </row>
    <row r="28" spans="1:18" s="59" customFormat="1" ht="15" x14ac:dyDescent="0.2">
      <c r="A28" s="56" t="s">
        <v>10</v>
      </c>
      <c r="B28" s="57">
        <f>B29+B35+B36</f>
        <v>154308.29999999999</v>
      </c>
      <c r="C28" s="57">
        <f t="shared" ref="C28:I28" si="5">C29+C35+C36</f>
        <v>154308.29999999999</v>
      </c>
      <c r="D28" s="57">
        <f t="shared" si="5"/>
        <v>5939.1</v>
      </c>
      <c r="E28" s="57">
        <f t="shared" si="5"/>
        <v>0</v>
      </c>
      <c r="F28" s="57">
        <f t="shared" si="5"/>
        <v>5939.1</v>
      </c>
      <c r="G28" s="57">
        <f t="shared" si="5"/>
        <v>160247.4</v>
      </c>
      <c r="H28" s="57">
        <f t="shared" si="5"/>
        <v>0</v>
      </c>
      <c r="I28" s="57">
        <f t="shared" si="5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>B30+B31+B33+B34</f>
        <v>154308.29999999999</v>
      </c>
      <c r="C29" s="12">
        <f t="shared" ref="C29:I29" si="6">C30+C31+C33+C34</f>
        <v>154308.29999999999</v>
      </c>
      <c r="D29" s="12">
        <f t="shared" si="6"/>
        <v>5939.1</v>
      </c>
      <c r="E29" s="12">
        <f t="shared" si="6"/>
        <v>0</v>
      </c>
      <c r="F29" s="12">
        <f t="shared" si="6"/>
        <v>5939.1</v>
      </c>
      <c r="G29" s="12">
        <f t="shared" si="6"/>
        <v>160247.4</v>
      </c>
      <c r="H29" s="12">
        <f t="shared" si="6"/>
        <v>0</v>
      </c>
      <c r="I29" s="12">
        <f t="shared" si="6"/>
        <v>0</v>
      </c>
      <c r="J29" s="12"/>
      <c r="N29" s="72"/>
      <c r="O29" s="72"/>
      <c r="P29" s="72"/>
      <c r="Q29" s="72"/>
      <c r="R29" s="72"/>
    </row>
    <row r="30" spans="1:18" ht="75" x14ac:dyDescent="0.2">
      <c r="A30" s="87" t="s">
        <v>36</v>
      </c>
      <c r="B30" s="17">
        <v>55970.7</v>
      </c>
      <c r="C30" s="49">
        <v>55970.7</v>
      </c>
      <c r="D30" s="124"/>
      <c r="E30" s="45"/>
      <c r="F30" s="15">
        <f>D30+E30</f>
        <v>0</v>
      </c>
      <c r="G30" s="15">
        <f>C30+F30</f>
        <v>55970.7</v>
      </c>
      <c r="H30" s="15"/>
      <c r="I30" s="15"/>
      <c r="J30" s="15"/>
    </row>
    <row r="31" spans="1:18" s="5" customFormat="1" ht="45" x14ac:dyDescent="0.2">
      <c r="A31" s="93" t="s">
        <v>48</v>
      </c>
      <c r="B31" s="14">
        <v>3070.2</v>
      </c>
      <c r="C31" s="28">
        <v>3070.2</v>
      </c>
      <c r="D31" s="28"/>
      <c r="E31" s="44"/>
      <c r="F31" s="15">
        <f t="shared" ref="F31:F36" si="7">D31+E31</f>
        <v>0</v>
      </c>
      <c r="G31" s="15">
        <f t="shared" ref="G31:G36" si="8">C31+F31</f>
        <v>3070.2</v>
      </c>
      <c r="H31" s="15"/>
      <c r="I31" s="15"/>
      <c r="J31" s="22"/>
      <c r="N31" s="74"/>
      <c r="O31" s="74"/>
      <c r="P31" s="74"/>
      <c r="Q31" s="74"/>
      <c r="R31" s="74"/>
    </row>
    <row r="32" spans="1:18" s="5" customFormat="1" ht="15" x14ac:dyDescent="0.2">
      <c r="A32" s="95" t="s">
        <v>49</v>
      </c>
      <c r="B32" s="14"/>
      <c r="C32" s="28"/>
      <c r="D32" s="28"/>
      <c r="E32" s="44"/>
      <c r="F32" s="15">
        <f t="shared" si="7"/>
        <v>0</v>
      </c>
      <c r="G32" s="15">
        <f t="shared" si="8"/>
        <v>0</v>
      </c>
      <c r="H32" s="15"/>
      <c r="I32" s="15"/>
      <c r="J32" s="22"/>
      <c r="N32" s="74"/>
      <c r="O32" s="74"/>
      <c r="P32" s="74"/>
      <c r="Q32" s="74"/>
      <c r="R32" s="74"/>
    </row>
    <row r="33" spans="1:20" ht="45" x14ac:dyDescent="0.2">
      <c r="A33" s="87" t="s">
        <v>35</v>
      </c>
      <c r="B33" s="15">
        <v>95267.4</v>
      </c>
      <c r="C33" s="28">
        <v>95267.4</v>
      </c>
      <c r="D33" s="30"/>
      <c r="E33" s="16"/>
      <c r="F33" s="15">
        <f t="shared" si="7"/>
        <v>0</v>
      </c>
      <c r="G33" s="15">
        <f t="shared" si="8"/>
        <v>95267.4</v>
      </c>
      <c r="H33" s="15"/>
      <c r="I33" s="15"/>
      <c r="J33" s="36"/>
    </row>
    <row r="34" spans="1:20" ht="15" x14ac:dyDescent="0.2">
      <c r="A34" s="87" t="s">
        <v>11</v>
      </c>
      <c r="B34" s="15"/>
      <c r="C34" s="28"/>
      <c r="D34" s="30">
        <v>5939.1</v>
      </c>
      <c r="E34" s="16"/>
      <c r="F34" s="15">
        <f t="shared" si="7"/>
        <v>5939.1</v>
      </c>
      <c r="G34" s="15">
        <f t="shared" si="8"/>
        <v>5939.1</v>
      </c>
      <c r="H34" s="15"/>
      <c r="I34" s="15"/>
      <c r="J34" s="36" t="s">
        <v>105</v>
      </c>
      <c r="T34" s="55"/>
    </row>
    <row r="35" spans="1:20" ht="45" x14ac:dyDescent="0.2">
      <c r="A35" s="87" t="s">
        <v>51</v>
      </c>
      <c r="B35" s="15"/>
      <c r="C35" s="28"/>
      <c r="D35" s="30"/>
      <c r="E35" s="16"/>
      <c r="F35" s="15">
        <f t="shared" si="7"/>
        <v>0</v>
      </c>
      <c r="G35" s="15">
        <f t="shared" si="8"/>
        <v>0</v>
      </c>
      <c r="H35" s="15"/>
      <c r="I35" s="15"/>
      <c r="J35" s="36"/>
      <c r="T35" s="55"/>
    </row>
    <row r="36" spans="1:20" ht="15" x14ac:dyDescent="0.2">
      <c r="A36" s="93" t="s">
        <v>50</v>
      </c>
      <c r="B36" s="15"/>
      <c r="C36" s="28"/>
      <c r="D36" s="30"/>
      <c r="E36" s="16"/>
      <c r="F36" s="15">
        <f t="shared" si="7"/>
        <v>0</v>
      </c>
      <c r="G36" s="15">
        <f t="shared" si="8"/>
        <v>0</v>
      </c>
      <c r="H36" s="15"/>
      <c r="I36" s="15"/>
      <c r="J36" s="36"/>
      <c r="T36" s="55"/>
    </row>
    <row r="37" spans="1:20" ht="14.25" x14ac:dyDescent="0.2">
      <c r="A37" s="144" t="s">
        <v>13</v>
      </c>
      <c r="B37" s="144"/>
      <c r="C37" s="144"/>
      <c r="D37" s="144"/>
      <c r="E37" s="144"/>
      <c r="F37" s="144"/>
      <c r="G37" s="144"/>
      <c r="H37" s="130"/>
      <c r="I37" s="130"/>
      <c r="J37" s="130"/>
    </row>
    <row r="38" spans="1:20" s="1" customFormat="1" ht="33.75" customHeight="1" x14ac:dyDescent="0.2">
      <c r="A38" s="18" t="s">
        <v>14</v>
      </c>
      <c r="B38" s="10">
        <f>B42+B46</f>
        <v>132850.29999999999</v>
      </c>
      <c r="C38" s="10">
        <f>C42+C46</f>
        <v>132850.29999999999</v>
      </c>
      <c r="D38" s="10">
        <f t="shared" ref="D38:I38" si="9">D42+D46</f>
        <v>5939.1</v>
      </c>
      <c r="E38" s="10">
        <f t="shared" si="9"/>
        <v>0</v>
      </c>
      <c r="F38" s="10">
        <f t="shared" si="9"/>
        <v>5939.1</v>
      </c>
      <c r="G38" s="10">
        <f t="shared" si="9"/>
        <v>138789.4</v>
      </c>
      <c r="H38" s="10">
        <f t="shared" si="9"/>
        <v>0</v>
      </c>
      <c r="I38" s="10">
        <f t="shared" si="9"/>
        <v>0</v>
      </c>
      <c r="J38" s="10"/>
      <c r="N38" s="72"/>
      <c r="O38" s="72"/>
      <c r="P38" s="72"/>
      <c r="Q38" s="72"/>
      <c r="R38" s="72"/>
    </row>
    <row r="39" spans="1:20" s="110" customFormat="1" ht="33.75" customHeight="1" x14ac:dyDescent="0.2">
      <c r="A39" s="108" t="s">
        <v>95</v>
      </c>
      <c r="B39" s="109"/>
      <c r="C39" s="109"/>
      <c r="D39" s="109"/>
      <c r="E39" s="109"/>
      <c r="F39" s="109"/>
      <c r="G39" s="109"/>
      <c r="H39" s="109"/>
      <c r="I39" s="109"/>
      <c r="J39" s="109"/>
      <c r="N39" s="111"/>
      <c r="O39" s="111"/>
      <c r="P39" s="111"/>
      <c r="Q39" s="111"/>
      <c r="R39" s="111"/>
    </row>
    <row r="40" spans="1:20" s="110" customFormat="1" ht="33.75" customHeight="1" x14ac:dyDescent="0.2">
      <c r="A40" s="108" t="s">
        <v>96</v>
      </c>
      <c r="B40" s="109">
        <v>19951.400000000001</v>
      </c>
      <c r="C40" s="109">
        <v>19951.400000000001</v>
      </c>
      <c r="D40" s="109"/>
      <c r="E40" s="109"/>
      <c r="F40" s="109">
        <f t="shared" ref="F40:F41" si="10">D40+E40</f>
        <v>0</v>
      </c>
      <c r="G40" s="109">
        <f t="shared" ref="G40:G41" si="11">C40+F40</f>
        <v>19951.400000000001</v>
      </c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88.5" customHeight="1" x14ac:dyDescent="0.2">
      <c r="A41" s="108" t="s">
        <v>97</v>
      </c>
      <c r="B41" s="109">
        <v>112898.9</v>
      </c>
      <c r="C41" s="109">
        <v>112898.9</v>
      </c>
      <c r="D41" s="109">
        <v>5939.1</v>
      </c>
      <c r="E41" s="109"/>
      <c r="F41" s="109">
        <f t="shared" si="10"/>
        <v>5939.1</v>
      </c>
      <c r="G41" s="109">
        <f t="shared" si="11"/>
        <v>118838</v>
      </c>
      <c r="H41" s="109"/>
      <c r="I41" s="109"/>
      <c r="J41" s="109"/>
      <c r="N41" s="111"/>
      <c r="O41" s="111"/>
      <c r="P41" s="111"/>
      <c r="Q41" s="111"/>
      <c r="R41" s="111"/>
    </row>
    <row r="42" spans="1:20" s="5" customFormat="1" ht="150" x14ac:dyDescent="0.2">
      <c r="A42" s="89" t="s">
        <v>53</v>
      </c>
      <c r="B42" s="14">
        <f>B43+B44+B45</f>
        <v>127689.5</v>
      </c>
      <c r="C42" s="14">
        <f t="shared" ref="C42:E42" si="12">C43+C44+C45</f>
        <v>127689.5</v>
      </c>
      <c r="D42" s="14">
        <f t="shared" si="12"/>
        <v>5939.1</v>
      </c>
      <c r="E42" s="14">
        <f t="shared" si="12"/>
        <v>0</v>
      </c>
      <c r="F42" s="14">
        <f>D42+E42</f>
        <v>5939.1</v>
      </c>
      <c r="G42" s="15">
        <f>C42+F42</f>
        <v>133628.6</v>
      </c>
      <c r="H42" s="15">
        <f t="shared" ref="H42" si="13">H43+H44+H45</f>
        <v>0</v>
      </c>
      <c r="I42" s="15"/>
      <c r="J42" s="22"/>
      <c r="K42" s="137"/>
      <c r="L42" s="137"/>
      <c r="N42" s="74">
        <v>1506150.1</v>
      </c>
      <c r="O42" s="74">
        <v>847999.19999999984</v>
      </c>
      <c r="P42" s="74">
        <v>3204422.2000000007</v>
      </c>
      <c r="Q42" s="74"/>
      <c r="R42" s="74"/>
      <c r="S42" s="74" t="e">
        <f>C42-#REF!</f>
        <v>#REF!</v>
      </c>
    </row>
    <row r="43" spans="1:20" s="5" customFormat="1" ht="45" x14ac:dyDescent="0.2">
      <c r="A43" s="89" t="s">
        <v>54</v>
      </c>
      <c r="B43" s="14">
        <v>13086.4</v>
      </c>
      <c r="C43" s="28">
        <v>13086.4</v>
      </c>
      <c r="D43" s="28"/>
      <c r="E43" s="28"/>
      <c r="F43" s="14">
        <f t="shared" ref="F43:F46" si="14">D43+E43</f>
        <v>0</v>
      </c>
      <c r="G43" s="15">
        <f>C43+F43</f>
        <v>13086.4</v>
      </c>
      <c r="H43" s="15"/>
      <c r="I43" s="15"/>
      <c r="J43" s="139" t="s">
        <v>105</v>
      </c>
      <c r="N43" s="74"/>
      <c r="O43" s="74"/>
      <c r="P43" s="74"/>
      <c r="Q43" s="74"/>
      <c r="R43" s="74"/>
    </row>
    <row r="44" spans="1:20" s="5" customFormat="1" ht="30" x14ac:dyDescent="0.2">
      <c r="A44" s="89" t="s">
        <v>55</v>
      </c>
      <c r="B44" s="14">
        <v>7003.1</v>
      </c>
      <c r="C44" s="28">
        <v>7003.1</v>
      </c>
      <c r="D44" s="28"/>
      <c r="E44" s="28"/>
      <c r="F44" s="14">
        <f t="shared" si="14"/>
        <v>0</v>
      </c>
      <c r="G44" s="15">
        <f t="shared" ref="G44:G46" si="15">C44+F44</f>
        <v>7003.1</v>
      </c>
      <c r="H44" s="15"/>
      <c r="I44" s="15"/>
      <c r="J44" s="139" t="s">
        <v>105</v>
      </c>
      <c r="N44" s="74"/>
      <c r="O44" s="74"/>
      <c r="P44" s="74"/>
      <c r="Q44" s="74"/>
      <c r="R44" s="74"/>
    </row>
    <row r="45" spans="1:20" s="5" customFormat="1" ht="90" x14ac:dyDescent="0.2">
      <c r="A45" s="89" t="s">
        <v>56</v>
      </c>
      <c r="B45" s="14">
        <v>107600</v>
      </c>
      <c r="C45" s="28">
        <v>107600</v>
      </c>
      <c r="D45" s="28">
        <v>5939.1</v>
      </c>
      <c r="E45" s="28"/>
      <c r="F45" s="14">
        <f t="shared" si="14"/>
        <v>5939.1</v>
      </c>
      <c r="G45" s="15">
        <f t="shared" si="15"/>
        <v>113539.1</v>
      </c>
      <c r="H45" s="15"/>
      <c r="I45" s="15"/>
      <c r="J45" s="139" t="s">
        <v>105</v>
      </c>
      <c r="N45" s="74"/>
      <c r="O45" s="74"/>
      <c r="P45" s="74"/>
      <c r="Q45" s="74"/>
      <c r="R45" s="74"/>
    </row>
    <row r="46" spans="1:20" s="5" customFormat="1" ht="30" x14ac:dyDescent="0.2">
      <c r="A46" s="89" t="s">
        <v>57</v>
      </c>
      <c r="B46" s="14">
        <v>5160.8</v>
      </c>
      <c r="C46" s="28">
        <v>5160.8</v>
      </c>
      <c r="D46" s="28"/>
      <c r="E46" s="28"/>
      <c r="F46" s="14">
        <f t="shared" si="14"/>
        <v>0</v>
      </c>
      <c r="G46" s="15">
        <f t="shared" si="15"/>
        <v>5160.8</v>
      </c>
      <c r="H46" s="101"/>
      <c r="I46" s="101"/>
      <c r="J46" s="84"/>
      <c r="N46" s="74"/>
      <c r="O46" s="74"/>
      <c r="P46" s="74"/>
      <c r="Q46" s="74"/>
      <c r="R46" s="74"/>
    </row>
    <row r="47" spans="1:20" s="1" customFormat="1" ht="15" x14ac:dyDescent="0.2">
      <c r="A47" s="18" t="s">
        <v>15</v>
      </c>
      <c r="B47" s="10">
        <f>B51+B52+B59</f>
        <v>42651.199999999997</v>
      </c>
      <c r="C47" s="10">
        <f t="shared" ref="C47:F47" si="16">C51+C52+C59</f>
        <v>42651.199999999997</v>
      </c>
      <c r="D47" s="10">
        <f t="shared" si="16"/>
        <v>642.79999999999995</v>
      </c>
      <c r="E47" s="10">
        <f t="shared" si="16"/>
        <v>-32</v>
      </c>
      <c r="F47" s="10">
        <f t="shared" si="16"/>
        <v>610.79999999999995</v>
      </c>
      <c r="G47" s="10">
        <f>G51+G52+G59</f>
        <v>43262</v>
      </c>
      <c r="H47" s="10">
        <f>H51+H52+H59</f>
        <v>0</v>
      </c>
      <c r="I47" s="10">
        <f>I51+I52+I59</f>
        <v>0</v>
      </c>
      <c r="J47" s="10"/>
      <c r="N47" s="72"/>
      <c r="O47" s="72"/>
      <c r="P47" s="72"/>
      <c r="Q47" s="72"/>
      <c r="R47" s="72"/>
    </row>
    <row r="48" spans="1:20" s="110" customFormat="1" ht="15" x14ac:dyDescent="0.2">
      <c r="A48" s="108" t="s">
        <v>95</v>
      </c>
      <c r="B48" s="109"/>
      <c r="C48" s="109"/>
      <c r="D48" s="109"/>
      <c r="E48" s="109"/>
      <c r="F48" s="109"/>
      <c r="G48" s="109"/>
      <c r="H48" s="109"/>
      <c r="I48" s="109"/>
      <c r="J48" s="109"/>
      <c r="N48" s="111"/>
      <c r="O48" s="111"/>
      <c r="P48" s="111"/>
      <c r="Q48" s="111"/>
      <c r="R48" s="111"/>
    </row>
    <row r="49" spans="1:18" s="110" customFormat="1" ht="30" x14ac:dyDescent="0.2">
      <c r="A49" s="108" t="s">
        <v>96</v>
      </c>
      <c r="B49" s="109">
        <f>B51+B54+B61</f>
        <v>6760</v>
      </c>
      <c r="C49" s="109">
        <f t="shared" ref="C49:F49" si="17">C51+C54+C61</f>
        <v>6760</v>
      </c>
      <c r="D49" s="109">
        <f t="shared" si="17"/>
        <v>642.79999999999995</v>
      </c>
      <c r="E49" s="109">
        <f t="shared" si="17"/>
        <v>-32</v>
      </c>
      <c r="F49" s="109">
        <f t="shared" si="17"/>
        <v>610.79999999999995</v>
      </c>
      <c r="G49" s="109">
        <f t="shared" ref="G49:G50" si="18">C49+F49</f>
        <v>7370.8</v>
      </c>
      <c r="H49" s="109"/>
      <c r="I49" s="109"/>
      <c r="J49" s="109"/>
      <c r="N49" s="111"/>
      <c r="O49" s="111"/>
      <c r="P49" s="111"/>
      <c r="Q49" s="111"/>
      <c r="R49" s="111"/>
    </row>
    <row r="50" spans="1:18" s="110" customFormat="1" ht="90" x14ac:dyDescent="0.2">
      <c r="A50" s="108" t="s">
        <v>97</v>
      </c>
      <c r="B50" s="109">
        <f>B55+B62</f>
        <v>35891.199999999997</v>
      </c>
      <c r="C50" s="109">
        <f>C55+C62</f>
        <v>35891.199999999997</v>
      </c>
      <c r="D50" s="109">
        <f t="shared" ref="D50:F50" si="19">D55+D62</f>
        <v>0</v>
      </c>
      <c r="E50" s="109">
        <f t="shared" si="19"/>
        <v>0</v>
      </c>
      <c r="F50" s="109">
        <f t="shared" si="19"/>
        <v>0</v>
      </c>
      <c r="G50" s="109">
        <f t="shared" si="18"/>
        <v>35891.199999999997</v>
      </c>
      <c r="H50" s="109"/>
      <c r="I50" s="109"/>
      <c r="J50" s="109"/>
      <c r="N50" s="111"/>
      <c r="O50" s="111"/>
      <c r="P50" s="111"/>
      <c r="Q50" s="111"/>
      <c r="R50" s="111"/>
    </row>
    <row r="51" spans="1:18" s="7" customFormat="1" ht="36" customHeight="1" x14ac:dyDescent="0.2">
      <c r="A51" s="20" t="s">
        <v>58</v>
      </c>
      <c r="B51" s="21">
        <v>40</v>
      </c>
      <c r="C51" s="49">
        <v>40</v>
      </c>
      <c r="D51" s="49"/>
      <c r="E51" s="49"/>
      <c r="F51" s="14">
        <f>D51+E51</f>
        <v>0</v>
      </c>
      <c r="G51" s="15">
        <f>C51+F51</f>
        <v>40</v>
      </c>
      <c r="H51" s="15"/>
      <c r="I51" s="15"/>
      <c r="J51" s="37"/>
      <c r="N51" s="75"/>
      <c r="O51" s="75"/>
      <c r="P51" s="75"/>
      <c r="Q51" s="75"/>
      <c r="R51" s="75"/>
    </row>
    <row r="52" spans="1:18" s="2" customFormat="1" ht="30" x14ac:dyDescent="0.2">
      <c r="A52" s="23" t="s">
        <v>16</v>
      </c>
      <c r="B52" s="12">
        <f>B56+B57+B58</f>
        <v>11695</v>
      </c>
      <c r="C52" s="12">
        <f t="shared" ref="C52:I52" si="20">C56+C57+C58</f>
        <v>11695</v>
      </c>
      <c r="D52" s="12">
        <f t="shared" si="20"/>
        <v>642.79999999999995</v>
      </c>
      <c r="E52" s="12">
        <f t="shared" si="20"/>
        <v>-32</v>
      </c>
      <c r="F52" s="12">
        <f t="shared" si="20"/>
        <v>610.79999999999995</v>
      </c>
      <c r="G52" s="12">
        <f t="shared" si="20"/>
        <v>12305.8</v>
      </c>
      <c r="H52" s="12"/>
      <c r="I52" s="12">
        <f t="shared" si="20"/>
        <v>0</v>
      </c>
      <c r="J52" s="12"/>
      <c r="N52" s="76"/>
      <c r="O52" s="76"/>
      <c r="P52" s="76"/>
      <c r="Q52" s="76"/>
      <c r="R52" s="76"/>
    </row>
    <row r="53" spans="1:18" s="114" customFormat="1" ht="15" x14ac:dyDescent="0.2">
      <c r="A53" s="112" t="s">
        <v>95</v>
      </c>
      <c r="B53" s="113"/>
      <c r="C53" s="113"/>
      <c r="D53" s="113"/>
      <c r="E53" s="113"/>
      <c r="F53" s="113"/>
      <c r="G53" s="113"/>
      <c r="H53" s="113"/>
      <c r="I53" s="113"/>
      <c r="J53" s="113"/>
      <c r="N53" s="115"/>
      <c r="O53" s="115"/>
      <c r="P53" s="115"/>
      <c r="Q53" s="115"/>
      <c r="R53" s="115"/>
    </row>
    <row r="54" spans="1:18" s="114" customFormat="1" ht="30" x14ac:dyDescent="0.2">
      <c r="A54" s="112" t="s">
        <v>96</v>
      </c>
      <c r="B54" s="113">
        <v>1840</v>
      </c>
      <c r="C54" s="113">
        <v>1840</v>
      </c>
      <c r="D54" s="113">
        <v>642.79999999999995</v>
      </c>
      <c r="E54" s="113">
        <v>-32</v>
      </c>
      <c r="F54" s="113">
        <f t="shared" ref="F54:F55" si="21">D54+E54</f>
        <v>610.79999999999995</v>
      </c>
      <c r="G54" s="113">
        <f t="shared" ref="G54:G57" si="22">C54+F54</f>
        <v>2450.8000000000002</v>
      </c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90" x14ac:dyDescent="0.2">
      <c r="A55" s="112" t="s">
        <v>97</v>
      </c>
      <c r="B55" s="113">
        <v>9855</v>
      </c>
      <c r="C55" s="113">
        <v>9855</v>
      </c>
      <c r="D55" s="113"/>
      <c r="E55" s="113"/>
      <c r="F55" s="113">
        <f t="shared" si="21"/>
        <v>0</v>
      </c>
      <c r="G55" s="113">
        <f t="shared" si="22"/>
        <v>9855</v>
      </c>
      <c r="H55" s="113"/>
      <c r="I55" s="113"/>
      <c r="J55" s="113"/>
      <c r="N55" s="115"/>
      <c r="O55" s="115"/>
      <c r="P55" s="115"/>
      <c r="Q55" s="115"/>
      <c r="R55" s="115"/>
    </row>
    <row r="56" spans="1:18" s="5" customFormat="1" ht="30" x14ac:dyDescent="0.2">
      <c r="A56" s="19" t="s">
        <v>59</v>
      </c>
      <c r="B56" s="14">
        <v>188.8</v>
      </c>
      <c r="C56" s="28">
        <v>188.8</v>
      </c>
      <c r="D56" s="44"/>
      <c r="E56" s="28"/>
      <c r="F56" s="14">
        <f>D56+E56</f>
        <v>0</v>
      </c>
      <c r="G56" s="15">
        <f t="shared" si="22"/>
        <v>188.8</v>
      </c>
      <c r="H56" s="15"/>
      <c r="I56" s="15"/>
      <c r="J56" s="22"/>
      <c r="K56" s="138"/>
      <c r="L56" s="138"/>
      <c r="N56" s="74"/>
      <c r="O56" s="74"/>
      <c r="P56" s="74"/>
      <c r="Q56" s="74"/>
      <c r="R56" s="74"/>
    </row>
    <row r="57" spans="1:18" s="5" customFormat="1" ht="135" x14ac:dyDescent="0.2">
      <c r="A57" s="89" t="s">
        <v>93</v>
      </c>
      <c r="B57" s="14">
        <v>10586.6</v>
      </c>
      <c r="C57" s="28">
        <v>10586.6</v>
      </c>
      <c r="D57" s="28">
        <v>642.79999999999995</v>
      </c>
      <c r="E57" s="28">
        <v>-32</v>
      </c>
      <c r="F57" s="14">
        <f>D57+E57</f>
        <v>610.79999999999995</v>
      </c>
      <c r="G57" s="15">
        <f t="shared" si="22"/>
        <v>11197.4</v>
      </c>
      <c r="H57" s="15"/>
      <c r="I57" s="15"/>
      <c r="J57" s="41"/>
      <c r="N57" s="74"/>
      <c r="O57" s="74"/>
      <c r="P57" s="74"/>
      <c r="Q57" s="74"/>
      <c r="R57" s="74"/>
    </row>
    <row r="58" spans="1:18" s="5" customFormat="1" ht="45" x14ac:dyDescent="0.2">
      <c r="A58" s="19" t="s">
        <v>60</v>
      </c>
      <c r="B58" s="14">
        <v>919.6</v>
      </c>
      <c r="C58" s="28">
        <v>919.6</v>
      </c>
      <c r="D58" s="44"/>
      <c r="E58" s="44"/>
      <c r="F58" s="14">
        <f>D58+E58</f>
        <v>0</v>
      </c>
      <c r="G58" s="15">
        <f>C58+F58</f>
        <v>919.6</v>
      </c>
      <c r="H58" s="15"/>
      <c r="I58" s="15"/>
      <c r="J58" s="14"/>
      <c r="N58" s="74"/>
      <c r="O58" s="74"/>
      <c r="P58" s="74"/>
      <c r="Q58" s="74"/>
      <c r="R58" s="74"/>
    </row>
    <row r="59" spans="1:18" s="2" customFormat="1" ht="15" x14ac:dyDescent="0.2">
      <c r="A59" s="23" t="s">
        <v>17</v>
      </c>
      <c r="B59" s="12">
        <f>B63+B64+B65+B66+B67</f>
        <v>30916.2</v>
      </c>
      <c r="C59" s="12">
        <f t="shared" ref="C59:I59" si="23">C63+C64+C65+C66+C67</f>
        <v>30916.2</v>
      </c>
      <c r="D59" s="12">
        <f t="shared" si="23"/>
        <v>0</v>
      </c>
      <c r="E59" s="12">
        <f t="shared" si="23"/>
        <v>0</v>
      </c>
      <c r="F59" s="12">
        <f t="shared" si="23"/>
        <v>0</v>
      </c>
      <c r="G59" s="12">
        <f t="shared" si="23"/>
        <v>30916.2</v>
      </c>
      <c r="H59" s="12">
        <f t="shared" si="23"/>
        <v>0</v>
      </c>
      <c r="I59" s="12">
        <f t="shared" si="23"/>
        <v>0</v>
      </c>
      <c r="J59" s="12"/>
      <c r="N59" s="76"/>
      <c r="O59" s="76"/>
      <c r="P59" s="76"/>
      <c r="Q59" s="76"/>
      <c r="R59" s="76"/>
    </row>
    <row r="60" spans="1:18" s="114" customFormat="1" ht="15" x14ac:dyDescent="0.2">
      <c r="A60" s="112" t="s">
        <v>95</v>
      </c>
      <c r="B60" s="113"/>
      <c r="C60" s="113"/>
      <c r="D60" s="113"/>
      <c r="E60" s="113"/>
      <c r="F60" s="113"/>
      <c r="G60" s="113"/>
      <c r="H60" s="113"/>
      <c r="I60" s="113"/>
      <c r="J60" s="113"/>
      <c r="N60" s="115"/>
      <c r="O60" s="115"/>
      <c r="P60" s="115"/>
      <c r="Q60" s="115"/>
      <c r="R60" s="115"/>
    </row>
    <row r="61" spans="1:18" s="114" customFormat="1" ht="30" x14ac:dyDescent="0.2">
      <c r="A61" s="112" t="s">
        <v>96</v>
      </c>
      <c r="B61" s="113">
        <v>4880</v>
      </c>
      <c r="C61" s="113">
        <v>4880</v>
      </c>
      <c r="D61" s="113"/>
      <c r="E61" s="113"/>
      <c r="F61" s="113">
        <f t="shared" ref="F61:F62" si="24">D61+E61</f>
        <v>0</v>
      </c>
      <c r="G61" s="113"/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90" x14ac:dyDescent="0.2">
      <c r="A62" s="112" t="s">
        <v>97</v>
      </c>
      <c r="B62" s="113">
        <v>26036.2</v>
      </c>
      <c r="C62" s="113">
        <v>26036.2</v>
      </c>
      <c r="D62" s="113"/>
      <c r="E62" s="113"/>
      <c r="F62" s="113">
        <f t="shared" si="24"/>
        <v>0</v>
      </c>
      <c r="G62" s="113"/>
      <c r="H62" s="113"/>
      <c r="I62" s="113"/>
      <c r="J62" s="113"/>
      <c r="N62" s="115"/>
      <c r="O62" s="115"/>
      <c r="P62" s="115"/>
      <c r="Q62" s="115"/>
      <c r="R62" s="115"/>
    </row>
    <row r="63" spans="1:18" s="5" customFormat="1" ht="165" x14ac:dyDescent="0.2">
      <c r="A63" s="89" t="s">
        <v>61</v>
      </c>
      <c r="B63" s="14">
        <v>28878.5</v>
      </c>
      <c r="C63" s="28">
        <v>28878.5</v>
      </c>
      <c r="D63" s="28"/>
      <c r="E63" s="28"/>
      <c r="F63" s="14">
        <f>D63+E63</f>
        <v>0</v>
      </c>
      <c r="G63" s="15">
        <f t="shared" ref="G63:G66" si="25">C63+F63</f>
        <v>28878.5</v>
      </c>
      <c r="H63" s="15"/>
      <c r="I63" s="15"/>
      <c r="J63" s="61"/>
      <c r="N63" s="74"/>
      <c r="O63" s="74"/>
      <c r="P63" s="74"/>
      <c r="Q63" s="74"/>
      <c r="R63" s="74"/>
    </row>
    <row r="64" spans="1:18" s="5" customFormat="1" ht="77.25" customHeight="1" x14ac:dyDescent="0.2">
      <c r="A64" s="19" t="s">
        <v>62</v>
      </c>
      <c r="B64" s="14">
        <v>1550</v>
      </c>
      <c r="C64" s="28">
        <v>1550</v>
      </c>
      <c r="D64" s="28"/>
      <c r="E64" s="28"/>
      <c r="F64" s="14">
        <f>D64+E64</f>
        <v>0</v>
      </c>
      <c r="G64" s="15">
        <f t="shared" si="25"/>
        <v>1550</v>
      </c>
      <c r="H64" s="15"/>
      <c r="I64" s="15"/>
      <c r="J64" s="37"/>
      <c r="N64" s="74"/>
      <c r="O64" s="74"/>
      <c r="P64" s="74"/>
      <c r="Q64" s="74"/>
      <c r="R64" s="74"/>
    </row>
    <row r="65" spans="1:18" s="5" customFormat="1" ht="93" customHeight="1" x14ac:dyDescent="0.2">
      <c r="A65" s="19" t="s">
        <v>66</v>
      </c>
      <c r="B65" s="14"/>
      <c r="C65" s="28"/>
      <c r="D65" s="28"/>
      <c r="E65" s="28"/>
      <c r="F65" s="14">
        <f>D65+E65</f>
        <v>0</v>
      </c>
      <c r="G65" s="15">
        <f t="shared" si="25"/>
        <v>0</v>
      </c>
      <c r="H65" s="15"/>
      <c r="I65" s="15"/>
      <c r="J65" s="41"/>
      <c r="N65" s="74"/>
      <c r="O65" s="74"/>
      <c r="P65" s="74"/>
      <c r="Q65" s="74"/>
      <c r="R65" s="74"/>
    </row>
    <row r="66" spans="1:18" s="5" customFormat="1" ht="30" x14ac:dyDescent="0.2">
      <c r="A66" s="19" t="s">
        <v>67</v>
      </c>
      <c r="B66" s="14"/>
      <c r="C66" s="28"/>
      <c r="D66" s="28"/>
      <c r="E66" s="28"/>
      <c r="F66" s="14">
        <f>D66+E66</f>
        <v>0</v>
      </c>
      <c r="G66" s="15">
        <f t="shared" si="25"/>
        <v>0</v>
      </c>
      <c r="H66" s="15"/>
      <c r="I66" s="15"/>
      <c r="J66" s="61"/>
      <c r="N66" s="74"/>
      <c r="O66" s="74"/>
      <c r="P66" s="74"/>
      <c r="Q66" s="74"/>
      <c r="R66" s="74"/>
    </row>
    <row r="67" spans="1:18" s="5" customFormat="1" ht="45" x14ac:dyDescent="0.2">
      <c r="A67" s="19" t="s">
        <v>63</v>
      </c>
      <c r="B67" s="14">
        <v>487.7</v>
      </c>
      <c r="C67" s="28">
        <v>487.7</v>
      </c>
      <c r="D67" s="28"/>
      <c r="E67" s="28"/>
      <c r="F67" s="14">
        <f>D67+E67</f>
        <v>0</v>
      </c>
      <c r="G67" s="15">
        <f>C67+F67</f>
        <v>487.7</v>
      </c>
      <c r="H67" s="15"/>
      <c r="I67" s="15"/>
      <c r="J67" s="22"/>
      <c r="N67" s="74"/>
      <c r="O67" s="74"/>
      <c r="P67" s="74"/>
      <c r="Q67" s="74"/>
      <c r="R67" s="74"/>
    </row>
    <row r="68" spans="1:18" s="3" customFormat="1" ht="15" x14ac:dyDescent="0.2">
      <c r="A68" s="18" t="s">
        <v>18</v>
      </c>
      <c r="B68" s="10">
        <f>B72+B73+B74+B76+B79+B75+B77+B78</f>
        <v>6538.2</v>
      </c>
      <c r="C68" s="10">
        <f t="shared" ref="C68:I68" si="26">C72+C73+C74+C76+C79+C75+C77+C78</f>
        <v>6538.2</v>
      </c>
      <c r="D68" s="10">
        <f t="shared" si="26"/>
        <v>32</v>
      </c>
      <c r="E68" s="10">
        <f t="shared" si="26"/>
        <v>0</v>
      </c>
      <c r="F68" s="10">
        <f t="shared" si="26"/>
        <v>32</v>
      </c>
      <c r="G68" s="10">
        <f>G72+G73+G74+G76+G79+G75+G77+G78</f>
        <v>6570.2</v>
      </c>
      <c r="H68" s="10">
        <f t="shared" si="26"/>
        <v>0</v>
      </c>
      <c r="I68" s="10">
        <f t="shared" si="26"/>
        <v>0</v>
      </c>
      <c r="J68" s="10"/>
      <c r="N68" s="77"/>
      <c r="O68" s="77"/>
      <c r="P68" s="77"/>
      <c r="Q68" s="77"/>
      <c r="R68" s="77"/>
    </row>
    <row r="69" spans="1:18" s="116" customFormat="1" ht="15" x14ac:dyDescent="0.2">
      <c r="A69" s="108" t="s">
        <v>95</v>
      </c>
      <c r="B69" s="109"/>
      <c r="C69" s="109"/>
      <c r="D69" s="109"/>
      <c r="E69" s="109"/>
      <c r="F69" s="109"/>
      <c r="G69" s="109"/>
      <c r="H69" s="109"/>
      <c r="I69" s="109"/>
      <c r="J69" s="109"/>
      <c r="N69" s="117"/>
      <c r="O69" s="117"/>
      <c r="P69" s="117"/>
      <c r="Q69" s="117"/>
      <c r="R69" s="117"/>
    </row>
    <row r="70" spans="1:18" s="116" customFormat="1" ht="30" x14ac:dyDescent="0.2">
      <c r="A70" s="108" t="s">
        <v>96</v>
      </c>
      <c r="B70" s="109">
        <v>1020</v>
      </c>
      <c r="C70" s="109">
        <v>1020</v>
      </c>
      <c r="D70" s="109">
        <v>32</v>
      </c>
      <c r="E70" s="109"/>
      <c r="F70" s="109">
        <f>D70+E70</f>
        <v>32</v>
      </c>
      <c r="G70" s="109">
        <f>C70+F70</f>
        <v>1052</v>
      </c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90" x14ac:dyDescent="0.2">
      <c r="A71" s="108" t="s">
        <v>97</v>
      </c>
      <c r="B71" s="109">
        <v>5518.2</v>
      </c>
      <c r="C71" s="109">
        <v>5518.2</v>
      </c>
      <c r="D71" s="109"/>
      <c r="E71" s="109"/>
      <c r="F71" s="109">
        <f>D71+E71</f>
        <v>0</v>
      </c>
      <c r="G71" s="109">
        <f>C71+F71</f>
        <v>5518.2</v>
      </c>
      <c r="H71" s="109"/>
      <c r="I71" s="109"/>
      <c r="J71" s="109"/>
      <c r="N71" s="117"/>
      <c r="O71" s="117"/>
      <c r="P71" s="117"/>
      <c r="Q71" s="117"/>
      <c r="R71" s="117"/>
    </row>
    <row r="72" spans="1:18" s="5" customFormat="1" ht="75" x14ac:dyDescent="0.2">
      <c r="A72" s="19" t="s">
        <v>64</v>
      </c>
      <c r="B72" s="14">
        <v>2153.1999999999998</v>
      </c>
      <c r="C72" s="28">
        <v>2153.1999999999998</v>
      </c>
      <c r="D72" s="28"/>
      <c r="E72" s="28"/>
      <c r="F72" s="14">
        <f t="shared" ref="F72:F79" si="27">D72+E72</f>
        <v>0</v>
      </c>
      <c r="G72" s="15">
        <f>C72+F72</f>
        <v>2153.1999999999998</v>
      </c>
      <c r="H72" s="15"/>
      <c r="I72" s="15"/>
      <c r="J72" s="37"/>
      <c r="N72" s="74"/>
      <c r="O72" s="74"/>
      <c r="P72" s="74"/>
      <c r="Q72" s="74"/>
      <c r="R72" s="74"/>
    </row>
    <row r="73" spans="1:18" s="5" customFormat="1" ht="75" x14ac:dyDescent="0.2">
      <c r="A73" s="19" t="s">
        <v>65</v>
      </c>
      <c r="B73" s="14"/>
      <c r="C73" s="28"/>
      <c r="D73" s="44"/>
      <c r="E73" s="44"/>
      <c r="F73" s="14">
        <f t="shared" si="27"/>
        <v>0</v>
      </c>
      <c r="G73" s="15">
        <f t="shared" ref="G73:G79" si="28">C73+F73</f>
        <v>0</v>
      </c>
      <c r="H73" s="15"/>
      <c r="I73" s="15"/>
      <c r="J73" s="22"/>
      <c r="N73" s="74"/>
      <c r="O73" s="74"/>
      <c r="P73" s="74"/>
      <c r="Q73" s="74"/>
      <c r="R73" s="74"/>
    </row>
    <row r="74" spans="1:18" s="5" customFormat="1" ht="30" x14ac:dyDescent="0.2">
      <c r="A74" s="19" t="s">
        <v>68</v>
      </c>
      <c r="B74" s="14"/>
      <c r="C74" s="28"/>
      <c r="D74" s="44"/>
      <c r="E74" s="44"/>
      <c r="F74" s="14">
        <f t="shared" si="27"/>
        <v>0</v>
      </c>
      <c r="G74" s="15">
        <f t="shared" si="28"/>
        <v>0</v>
      </c>
      <c r="H74" s="15"/>
      <c r="I74" s="15"/>
      <c r="J74" s="14"/>
      <c r="N74" s="74"/>
      <c r="O74" s="74"/>
      <c r="P74" s="74"/>
      <c r="Q74" s="74"/>
      <c r="R74" s="74"/>
    </row>
    <row r="75" spans="1:18" s="5" customFormat="1" ht="15" x14ac:dyDescent="0.2">
      <c r="A75" s="19" t="s">
        <v>87</v>
      </c>
      <c r="B75" s="14">
        <v>141</v>
      </c>
      <c r="C75" s="28">
        <v>141</v>
      </c>
      <c r="D75" s="44"/>
      <c r="E75" s="44"/>
      <c r="F75" s="14">
        <f t="shared" si="27"/>
        <v>0</v>
      </c>
      <c r="G75" s="15">
        <f t="shared" si="28"/>
        <v>141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60" x14ac:dyDescent="0.2">
      <c r="A76" s="19" t="s">
        <v>70</v>
      </c>
      <c r="B76" s="15"/>
      <c r="C76" s="28"/>
      <c r="D76" s="44"/>
      <c r="E76" s="44"/>
      <c r="F76" s="15">
        <f t="shared" si="27"/>
        <v>0</v>
      </c>
      <c r="G76" s="15">
        <f t="shared" si="28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30" x14ac:dyDescent="0.2">
      <c r="A77" s="19" t="s">
        <v>69</v>
      </c>
      <c r="B77" s="15">
        <v>4236</v>
      </c>
      <c r="C77" s="28">
        <v>4236</v>
      </c>
      <c r="D77" s="28">
        <v>32</v>
      </c>
      <c r="E77" s="44"/>
      <c r="F77" s="15">
        <f t="shared" si="27"/>
        <v>32</v>
      </c>
      <c r="G77" s="15">
        <f t="shared" si="28"/>
        <v>4268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84</v>
      </c>
      <c r="B78" s="15">
        <v>8</v>
      </c>
      <c r="C78" s="28">
        <v>8</v>
      </c>
      <c r="D78" s="28"/>
      <c r="E78" s="44"/>
      <c r="F78" s="15">
        <f t="shared" si="27"/>
        <v>0</v>
      </c>
      <c r="G78" s="15">
        <f t="shared" si="28"/>
        <v>8</v>
      </c>
      <c r="H78" s="15"/>
      <c r="I78" s="15"/>
      <c r="J78" s="14"/>
      <c r="N78" s="74"/>
      <c r="O78" s="74"/>
      <c r="P78" s="74"/>
      <c r="Q78" s="74"/>
      <c r="R78" s="74"/>
    </row>
    <row r="79" spans="1:18" s="5" customFormat="1" ht="30" x14ac:dyDescent="0.2">
      <c r="A79" s="89" t="s">
        <v>71</v>
      </c>
      <c r="B79" s="14"/>
      <c r="C79" s="28"/>
      <c r="D79" s="28"/>
      <c r="E79" s="28"/>
      <c r="F79" s="14">
        <f t="shared" si="27"/>
        <v>0</v>
      </c>
      <c r="G79" s="15">
        <f t="shared" si="28"/>
        <v>0</v>
      </c>
      <c r="H79" s="15"/>
      <c r="I79" s="15"/>
      <c r="J79" s="37"/>
      <c r="N79" s="74"/>
      <c r="O79" s="74"/>
      <c r="P79" s="74"/>
      <c r="Q79" s="74"/>
      <c r="R79" s="74"/>
    </row>
    <row r="80" spans="1:18" s="4" customFormat="1" ht="14.25" x14ac:dyDescent="0.2">
      <c r="A80" s="9" t="s">
        <v>19</v>
      </c>
      <c r="B80" s="24">
        <f>B38+B47+B68</f>
        <v>182039.7</v>
      </c>
      <c r="C80" s="50">
        <f t="shared" ref="C80:I80" si="29">C38+C47+C68</f>
        <v>182039.7</v>
      </c>
      <c r="D80" s="50">
        <f t="shared" si="29"/>
        <v>6613.9000000000005</v>
      </c>
      <c r="E80" s="50">
        <f t="shared" si="29"/>
        <v>-32</v>
      </c>
      <c r="F80" s="24">
        <f t="shared" si="29"/>
        <v>6581.9000000000005</v>
      </c>
      <c r="G80" s="24">
        <f t="shared" si="29"/>
        <v>188621.6</v>
      </c>
      <c r="H80" s="24">
        <f t="shared" si="29"/>
        <v>0</v>
      </c>
      <c r="I80" s="24">
        <f t="shared" si="29"/>
        <v>0</v>
      </c>
      <c r="J80" s="24"/>
      <c r="N80" s="71"/>
      <c r="O80" s="71"/>
      <c r="P80" s="71"/>
      <c r="Q80" s="71"/>
      <c r="R80" s="71"/>
    </row>
    <row r="81" spans="1:18" s="121" customFormat="1" ht="14.25" x14ac:dyDescent="0.2">
      <c r="A81" s="118" t="s">
        <v>95</v>
      </c>
      <c r="B81" s="119"/>
      <c r="C81" s="120"/>
      <c r="D81" s="120"/>
      <c r="E81" s="120"/>
      <c r="F81" s="119"/>
      <c r="G81" s="119"/>
      <c r="H81" s="119"/>
      <c r="I81" s="119"/>
      <c r="J81" s="119"/>
      <c r="N81" s="122"/>
      <c r="O81" s="122"/>
      <c r="P81" s="122"/>
      <c r="Q81" s="122"/>
      <c r="R81" s="122"/>
    </row>
    <row r="82" spans="1:18" s="121" customFormat="1" ht="14.25" x14ac:dyDescent="0.2">
      <c r="A82" s="118" t="s">
        <v>96</v>
      </c>
      <c r="B82" s="119">
        <f>B40+B49+B70</f>
        <v>27731.4</v>
      </c>
      <c r="C82" s="120">
        <f t="shared" ref="C82:H83" si="30">C40+C49+C70</f>
        <v>27731.4</v>
      </c>
      <c r="D82" s="120">
        <f t="shared" si="30"/>
        <v>674.8</v>
      </c>
      <c r="E82" s="120">
        <f t="shared" si="30"/>
        <v>-32</v>
      </c>
      <c r="F82" s="119">
        <f t="shared" si="30"/>
        <v>642.79999999999995</v>
      </c>
      <c r="G82" s="119">
        <f>G40+G49+G70</f>
        <v>28374.2</v>
      </c>
      <c r="H82" s="119">
        <f t="shared" si="30"/>
        <v>0</v>
      </c>
      <c r="I82" s="119"/>
      <c r="J82" s="119"/>
      <c r="N82" s="122"/>
      <c r="O82" s="122"/>
      <c r="P82" s="122"/>
      <c r="Q82" s="122"/>
      <c r="R82" s="122"/>
    </row>
    <row r="83" spans="1:18" s="121" customFormat="1" ht="85.5" x14ac:dyDescent="0.2">
      <c r="A83" s="118" t="s">
        <v>97</v>
      </c>
      <c r="B83" s="119">
        <f>B41+B50+B71</f>
        <v>154308.29999999999</v>
      </c>
      <c r="C83" s="120">
        <f t="shared" si="30"/>
        <v>154308.29999999999</v>
      </c>
      <c r="D83" s="120">
        <f t="shared" si="30"/>
        <v>5939.1</v>
      </c>
      <c r="E83" s="120">
        <f t="shared" si="30"/>
        <v>0</v>
      </c>
      <c r="F83" s="119">
        <f t="shared" si="30"/>
        <v>5939.1</v>
      </c>
      <c r="G83" s="119">
        <f t="shared" si="30"/>
        <v>160247.40000000002</v>
      </c>
      <c r="H83" s="119">
        <f t="shared" si="30"/>
        <v>0</v>
      </c>
      <c r="I83" s="119"/>
      <c r="J83" s="119"/>
      <c r="N83" s="122"/>
      <c r="O83" s="122"/>
      <c r="P83" s="122"/>
      <c r="Q83" s="122"/>
      <c r="R83" s="122"/>
    </row>
    <row r="84" spans="1:18" s="4" customFormat="1" ht="28.5" x14ac:dyDescent="0.2">
      <c r="A84" s="9" t="s">
        <v>23</v>
      </c>
      <c r="B84" s="50">
        <f t="shared" ref="B84:H84" si="31">B80-B28</f>
        <v>27731.400000000023</v>
      </c>
      <c r="C84" s="50">
        <f t="shared" si="31"/>
        <v>27731.400000000023</v>
      </c>
      <c r="D84" s="50">
        <f t="shared" si="31"/>
        <v>674.80000000000018</v>
      </c>
      <c r="E84" s="50">
        <f t="shared" si="31"/>
        <v>-32</v>
      </c>
      <c r="F84" s="50">
        <f t="shared" si="31"/>
        <v>642.80000000000018</v>
      </c>
      <c r="G84" s="50">
        <f t="shared" si="31"/>
        <v>28374.200000000012</v>
      </c>
      <c r="H84" s="50">
        <f t="shared" si="31"/>
        <v>0</v>
      </c>
      <c r="I84" s="50"/>
      <c r="J84" s="50"/>
      <c r="N84" s="71"/>
      <c r="O84" s="71"/>
      <c r="P84" s="71"/>
      <c r="Q84" s="71"/>
      <c r="R84" s="71"/>
    </row>
    <row r="85" spans="1:18" s="4" customFormat="1" ht="14.25" x14ac:dyDescent="0.2">
      <c r="A85" s="9" t="s">
        <v>20</v>
      </c>
      <c r="B85" s="50">
        <f t="shared" ref="B85:H85" si="32">B7-B80</f>
        <v>1183.2999999999884</v>
      </c>
      <c r="C85" s="50">
        <f t="shared" si="32"/>
        <v>1183.2999999999884</v>
      </c>
      <c r="D85" s="50">
        <f t="shared" si="32"/>
        <v>-32</v>
      </c>
      <c r="E85" s="50">
        <f t="shared" si="32"/>
        <v>32</v>
      </c>
      <c r="F85" s="50">
        <f t="shared" si="32"/>
        <v>0</v>
      </c>
      <c r="G85" s="50">
        <f t="shared" si="32"/>
        <v>1183.2999999999884</v>
      </c>
      <c r="H85" s="50">
        <f t="shared" si="32"/>
        <v>0</v>
      </c>
      <c r="I85" s="50"/>
      <c r="J85" s="54"/>
      <c r="N85" s="71"/>
      <c r="O85" s="71"/>
      <c r="P85" s="71"/>
      <c r="Q85" s="71"/>
      <c r="R85" s="71"/>
    </row>
    <row r="86" spans="1:18" s="1" customFormat="1" ht="45" x14ac:dyDescent="0.2">
      <c r="A86" s="26" t="s">
        <v>88</v>
      </c>
      <c r="B86" s="25">
        <f>B85/B8*100</f>
        <v>4.0923820755532248</v>
      </c>
      <c r="C86" s="42">
        <f>C85/C8*100</f>
        <v>4.0923820755532248</v>
      </c>
      <c r="D86" s="46"/>
      <c r="E86" s="46"/>
      <c r="F86" s="24"/>
      <c r="G86" s="25">
        <f>G85/G8*100</f>
        <v>4.0033832360652566</v>
      </c>
      <c r="H86" s="25" t="e">
        <f>H85/H8*100</f>
        <v>#DIV/0!</v>
      </c>
      <c r="I86" s="25"/>
      <c r="J86" s="25"/>
      <c r="N86" s="72"/>
      <c r="O86" s="72"/>
      <c r="P86" s="72"/>
      <c r="Q86" s="72"/>
      <c r="R86" s="72"/>
    </row>
    <row r="87" spans="1:18" ht="60" x14ac:dyDescent="0.2">
      <c r="A87" s="27" t="s">
        <v>89</v>
      </c>
      <c r="B87" s="15">
        <f>B85/B8*100</f>
        <v>4.0923820755532248</v>
      </c>
      <c r="C87" s="28">
        <f>C85/C8*100</f>
        <v>4.0923820755532248</v>
      </c>
      <c r="D87" s="47"/>
      <c r="E87" s="47"/>
      <c r="F87" s="29"/>
      <c r="G87" s="30">
        <f>G85/G8*100</f>
        <v>4.0033832360652566</v>
      </c>
      <c r="H87" s="30" t="e">
        <f>H85/H8*100</f>
        <v>#DIV/0!</v>
      </c>
      <c r="I87" s="30"/>
      <c r="J87" s="30"/>
    </row>
    <row r="88" spans="1:18" s="6" customFormat="1" ht="14.25" customHeight="1" x14ac:dyDescent="0.2">
      <c r="A88" s="65" t="s">
        <v>30</v>
      </c>
      <c r="B88" s="51">
        <f>B89+B92+B95+B96</f>
        <v>-1183.3</v>
      </c>
      <c r="C88" s="51">
        <f t="shared" ref="C88:H88" si="33">C89+C92+C95+C96</f>
        <v>-1183.3</v>
      </c>
      <c r="D88" s="51">
        <f t="shared" si="33"/>
        <v>32</v>
      </c>
      <c r="E88" s="51">
        <f t="shared" si="33"/>
        <v>-32</v>
      </c>
      <c r="F88" s="51">
        <f t="shared" si="33"/>
        <v>0</v>
      </c>
      <c r="G88" s="51">
        <f t="shared" si="33"/>
        <v>-1183.3</v>
      </c>
      <c r="H88" s="51">
        <f t="shared" si="33"/>
        <v>0</v>
      </c>
      <c r="I88" s="51"/>
      <c r="J88" s="51"/>
      <c r="K88" s="79"/>
      <c r="L88" s="70"/>
      <c r="N88" s="70"/>
      <c r="O88" s="70"/>
      <c r="P88" s="70"/>
      <c r="Q88" s="70"/>
      <c r="R88" s="70"/>
    </row>
    <row r="89" spans="1:18" s="67" customFormat="1" ht="30" x14ac:dyDescent="0.2">
      <c r="A89" s="11" t="s">
        <v>37</v>
      </c>
      <c r="B89" s="42">
        <f>B90+B91</f>
        <v>0</v>
      </c>
      <c r="C89" s="42">
        <f t="shared" ref="C89" si="34">C90+C91</f>
        <v>0</v>
      </c>
      <c r="D89" s="42">
        <f>D90+D91</f>
        <v>0</v>
      </c>
      <c r="E89" s="42">
        <f t="shared" ref="E89:F89" si="35">E90+E91</f>
        <v>0</v>
      </c>
      <c r="F89" s="42">
        <f t="shared" si="35"/>
        <v>0</v>
      </c>
      <c r="G89" s="42">
        <f>G90+G91</f>
        <v>0</v>
      </c>
      <c r="H89" s="42">
        <f t="shared" ref="H89" si="36">H90+H91</f>
        <v>0</v>
      </c>
      <c r="I89" s="42"/>
      <c r="J89" s="42"/>
      <c r="K89" s="80"/>
      <c r="L89" s="70"/>
      <c r="N89" s="66"/>
      <c r="O89" s="66"/>
      <c r="P89" s="66"/>
      <c r="Q89" s="66"/>
      <c r="R89" s="66"/>
    </row>
    <row r="90" spans="1:18" s="55" customFormat="1" ht="30" x14ac:dyDescent="0.2">
      <c r="A90" s="13" t="s">
        <v>38</v>
      </c>
      <c r="B90" s="30"/>
      <c r="C90" s="28"/>
      <c r="D90" s="28"/>
      <c r="E90" s="28"/>
      <c r="F90" s="28">
        <f>D90+E90</f>
        <v>0</v>
      </c>
      <c r="G90" s="30">
        <f>C90+F90</f>
        <v>0</v>
      </c>
      <c r="H90" s="30"/>
      <c r="I90" s="30"/>
      <c r="J90" s="61"/>
      <c r="K90" s="80"/>
      <c r="L90" s="70"/>
      <c r="N90" s="62"/>
      <c r="O90" s="62"/>
      <c r="P90" s="62"/>
      <c r="Q90" s="62"/>
      <c r="R90" s="62"/>
    </row>
    <row r="91" spans="1:18" s="55" customFormat="1" ht="30" x14ac:dyDescent="0.2">
      <c r="A91" s="13" t="s">
        <v>39</v>
      </c>
      <c r="B91" s="30"/>
      <c r="C91" s="28"/>
      <c r="D91" s="28"/>
      <c r="E91" s="28"/>
      <c r="F91" s="28">
        <f>D91+E91</f>
        <v>0</v>
      </c>
      <c r="G91" s="30">
        <f t="shared" ref="G91" si="37"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67" customFormat="1" ht="45" x14ac:dyDescent="0.2">
      <c r="A92" s="11" t="s">
        <v>40</v>
      </c>
      <c r="B92" s="42">
        <f>B93+B94</f>
        <v>-1573.6</v>
      </c>
      <c r="C92" s="42">
        <f t="shared" ref="C92:H92" si="38">C93+C94</f>
        <v>-1573.6</v>
      </c>
      <c r="D92" s="42">
        <f t="shared" si="38"/>
        <v>0</v>
      </c>
      <c r="E92" s="42">
        <f t="shared" si="38"/>
        <v>0</v>
      </c>
      <c r="F92" s="42">
        <f t="shared" si="38"/>
        <v>0</v>
      </c>
      <c r="G92" s="42">
        <f t="shared" si="38"/>
        <v>-1573.6</v>
      </c>
      <c r="H92" s="42">
        <f t="shared" si="38"/>
        <v>0</v>
      </c>
      <c r="I92" s="42"/>
      <c r="J92" s="42"/>
      <c r="K92" s="80"/>
      <c r="L92" s="70"/>
      <c r="N92" s="66"/>
      <c r="O92" s="66"/>
      <c r="P92" s="66"/>
      <c r="Q92" s="66"/>
      <c r="R92" s="66"/>
    </row>
    <row r="93" spans="1:18" s="55" customFormat="1" ht="60" x14ac:dyDescent="0.2">
      <c r="A93" s="89" t="s">
        <v>41</v>
      </c>
      <c r="B93" s="30"/>
      <c r="C93" s="28"/>
      <c r="D93" s="28"/>
      <c r="E93" s="28"/>
      <c r="F93" s="28">
        <f>D93+E93</f>
        <v>0</v>
      </c>
      <c r="G93" s="30">
        <f>C93+F93</f>
        <v>0</v>
      </c>
      <c r="H93" s="30"/>
      <c r="I93" s="30"/>
      <c r="J93" s="61"/>
      <c r="K93" s="80"/>
      <c r="L93" s="70"/>
      <c r="N93" s="62"/>
      <c r="O93" s="62"/>
      <c r="P93" s="62"/>
      <c r="Q93" s="62"/>
      <c r="R93" s="62"/>
    </row>
    <row r="94" spans="1:18" s="55" customFormat="1" ht="75" x14ac:dyDescent="0.2">
      <c r="A94" s="89" t="s">
        <v>42</v>
      </c>
      <c r="B94" s="30">
        <v>-1573.6</v>
      </c>
      <c r="C94" s="28">
        <v>-1573.6</v>
      </c>
      <c r="D94" s="28"/>
      <c r="E94" s="28"/>
      <c r="F94" s="28">
        <f t="shared" ref="F94:F101" si="39">D94+E94</f>
        <v>0</v>
      </c>
      <c r="G94" s="30">
        <f t="shared" ref="G94:G100" si="40">C94+F94</f>
        <v>-1573.6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30" x14ac:dyDescent="0.2">
      <c r="A95" s="13" t="s">
        <v>43</v>
      </c>
      <c r="B95" s="30">
        <v>390.3</v>
      </c>
      <c r="C95" s="28">
        <v>390.3</v>
      </c>
      <c r="D95" s="28"/>
      <c r="E95" s="28"/>
      <c r="F95" s="28">
        <f t="shared" si="39"/>
        <v>0</v>
      </c>
      <c r="G95" s="30">
        <f>C95+F95</f>
        <v>390.3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21</v>
      </c>
      <c r="B96" s="30">
        <f>B97+B98</f>
        <v>0</v>
      </c>
      <c r="C96" s="28">
        <f>C97+C98</f>
        <v>0</v>
      </c>
      <c r="D96" s="28">
        <f t="shared" ref="D96:E96" si="41">D97+D98</f>
        <v>32</v>
      </c>
      <c r="E96" s="31">
        <f t="shared" si="41"/>
        <v>-32</v>
      </c>
      <c r="F96" s="28">
        <f t="shared" si="39"/>
        <v>0</v>
      </c>
      <c r="G96" s="30">
        <f>G97+G98</f>
        <v>0</v>
      </c>
      <c r="H96" s="30">
        <f>H97+H98</f>
        <v>0</v>
      </c>
      <c r="I96" s="30"/>
      <c r="J96" s="30"/>
      <c r="K96" s="80"/>
      <c r="L96" s="70"/>
      <c r="N96" s="62"/>
      <c r="O96" s="62"/>
      <c r="P96" s="62"/>
      <c r="Q96" s="62"/>
      <c r="R96" s="62"/>
    </row>
    <row r="97" spans="1:18" s="55" customFormat="1" ht="30" x14ac:dyDescent="0.2">
      <c r="A97" s="90" t="s">
        <v>44</v>
      </c>
      <c r="B97" s="30">
        <v>-183613.3</v>
      </c>
      <c r="C97" s="28">
        <v>-183613.3</v>
      </c>
      <c r="D97" s="28">
        <v>-6581.9</v>
      </c>
      <c r="E97" s="31"/>
      <c r="F97" s="28">
        <f t="shared" si="39"/>
        <v>-6581.9</v>
      </c>
      <c r="G97" s="30">
        <f t="shared" si="40"/>
        <v>-190195.19999999998</v>
      </c>
      <c r="H97" s="30"/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30" x14ac:dyDescent="0.2">
      <c r="A98" s="90" t="s">
        <v>45</v>
      </c>
      <c r="B98" s="30">
        <v>183613.3</v>
      </c>
      <c r="C98" s="28">
        <v>183613.3</v>
      </c>
      <c r="D98" s="28">
        <v>6613.9</v>
      </c>
      <c r="E98" s="31">
        <v>-32</v>
      </c>
      <c r="F98" s="28">
        <f t="shared" si="39"/>
        <v>6581.9</v>
      </c>
      <c r="G98" s="30">
        <f t="shared" si="40"/>
        <v>190195.19999999998</v>
      </c>
      <c r="H98" s="30"/>
      <c r="I98" s="30"/>
      <c r="J98" s="30"/>
      <c r="K98" s="80"/>
      <c r="L98" s="70"/>
      <c r="N98" s="62"/>
      <c r="O98" s="62"/>
      <c r="P98" s="62"/>
      <c r="Q98" s="62"/>
      <c r="R98" s="62"/>
    </row>
    <row r="99" spans="1:18" s="63" customFormat="1" ht="30" x14ac:dyDescent="0.2">
      <c r="A99" s="19" t="s">
        <v>27</v>
      </c>
      <c r="B99" s="31"/>
      <c r="C99" s="31"/>
      <c r="D99" s="31"/>
      <c r="E99" s="31"/>
      <c r="F99" s="28">
        <f t="shared" si="39"/>
        <v>0</v>
      </c>
      <c r="G99" s="30"/>
      <c r="H99" s="30"/>
      <c r="I99" s="30"/>
      <c r="J99" s="30"/>
      <c r="K99" s="80"/>
      <c r="L99" s="70"/>
      <c r="N99" s="64"/>
      <c r="O99" s="64"/>
      <c r="P99" s="64"/>
      <c r="Q99" s="64"/>
      <c r="R99" s="64"/>
    </row>
    <row r="100" spans="1:18" s="63" customFormat="1" ht="15" x14ac:dyDescent="0.2">
      <c r="A100" s="97" t="s">
        <v>28</v>
      </c>
      <c r="B100" s="31"/>
      <c r="C100" s="60"/>
      <c r="D100" s="31"/>
      <c r="E100" s="31"/>
      <c r="F100" s="28">
        <f t="shared" si="39"/>
        <v>0</v>
      </c>
      <c r="G100" s="30">
        <f t="shared" si="40"/>
        <v>0</v>
      </c>
      <c r="H100" s="30"/>
      <c r="I100" s="30"/>
      <c r="J100" s="30"/>
      <c r="K100" s="81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29</v>
      </c>
      <c r="B101" s="31"/>
      <c r="C101" s="31"/>
      <c r="D101" s="31"/>
      <c r="E101" s="31"/>
      <c r="F101" s="28">
        <f t="shared" si="39"/>
        <v>0</v>
      </c>
      <c r="G101" s="30"/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55" customFormat="1" ht="14.25" x14ac:dyDescent="0.2">
      <c r="A102" s="141" t="s">
        <v>25</v>
      </c>
      <c r="B102" s="129"/>
      <c r="C102" s="123"/>
      <c r="D102" s="129"/>
      <c r="E102" s="129"/>
      <c r="F102" s="129"/>
      <c r="G102" s="129"/>
      <c r="H102" s="129"/>
      <c r="I102" s="129"/>
      <c r="J102" s="140"/>
      <c r="K102" s="82"/>
      <c r="L102" s="70"/>
      <c r="N102" s="62"/>
      <c r="O102" s="62"/>
      <c r="P102" s="62"/>
      <c r="Q102" s="62"/>
      <c r="R102" s="62"/>
    </row>
    <row r="103" spans="1:18" s="55" customFormat="1" ht="12.75" customHeight="1" x14ac:dyDescent="0.2">
      <c r="A103" s="141" t="s">
        <v>24</v>
      </c>
      <c r="B103" s="129"/>
      <c r="C103" s="123"/>
      <c r="D103" s="129"/>
      <c r="E103" s="129"/>
      <c r="F103" s="129"/>
      <c r="G103" s="129"/>
      <c r="H103" s="129"/>
      <c r="I103" s="129"/>
      <c r="J103" s="140"/>
      <c r="K103" s="82"/>
      <c r="N103" s="62"/>
      <c r="O103" s="62"/>
      <c r="P103" s="62"/>
      <c r="Q103" s="62"/>
      <c r="R103" s="62"/>
    </row>
    <row r="104" spans="1:18" s="63" customFormat="1" ht="15" x14ac:dyDescent="0.25">
      <c r="A104" s="19" t="s">
        <v>90</v>
      </c>
      <c r="B104" s="32">
        <v>36242.800000000003</v>
      </c>
      <c r="C104" s="32"/>
      <c r="D104" s="33" t="s">
        <v>26</v>
      </c>
      <c r="E104" s="33" t="s">
        <v>26</v>
      </c>
      <c r="F104" s="33" t="s">
        <v>26</v>
      </c>
      <c r="G104" s="32"/>
      <c r="H104" s="78"/>
      <c r="I104" s="78"/>
      <c r="J104" s="78"/>
      <c r="K104" s="83"/>
      <c r="N104" s="64"/>
      <c r="O104" s="64"/>
      <c r="P104" s="64"/>
      <c r="Q104" s="64"/>
      <c r="R104" s="64"/>
    </row>
    <row r="105" spans="1:18" s="63" customFormat="1" ht="45" x14ac:dyDescent="0.25">
      <c r="A105" s="20" t="s">
        <v>46</v>
      </c>
      <c r="B105" s="34">
        <f>B104/B8</f>
        <v>1.2534385623921398</v>
      </c>
      <c r="C105" s="34">
        <f>C104/C8</f>
        <v>0</v>
      </c>
      <c r="D105" s="33" t="s">
        <v>26</v>
      </c>
      <c r="E105" s="33" t="s">
        <v>26</v>
      </c>
      <c r="F105" s="33" t="s">
        <v>26</v>
      </c>
      <c r="G105" s="34">
        <f>C105</f>
        <v>0</v>
      </c>
      <c r="H105" s="34" t="e">
        <f>H104/H8</f>
        <v>#DIV/0!</v>
      </c>
      <c r="I105" s="34"/>
      <c r="J105" s="34"/>
      <c r="K105" s="64"/>
      <c r="N105" s="64"/>
      <c r="O105" s="64"/>
      <c r="P105" s="64"/>
      <c r="Q105" s="64"/>
      <c r="R105" s="64"/>
    </row>
    <row r="106" spans="1:18" s="63" customFormat="1" ht="30" x14ac:dyDescent="0.25">
      <c r="A106" s="89" t="s">
        <v>91</v>
      </c>
      <c r="B106" s="32"/>
      <c r="C106" s="32"/>
      <c r="D106" s="33" t="s">
        <v>26</v>
      </c>
      <c r="E106" s="33" t="s">
        <v>26</v>
      </c>
      <c r="F106" s="33" t="s">
        <v>26</v>
      </c>
      <c r="G106" s="32"/>
      <c r="H106" s="32"/>
      <c r="I106" s="32"/>
      <c r="J106" s="32"/>
      <c r="K106" s="64"/>
      <c r="N106" s="64"/>
      <c r="O106" s="64"/>
      <c r="P106" s="64"/>
      <c r="Q106" s="64"/>
      <c r="R106" s="64"/>
    </row>
    <row r="107" spans="1:18" s="63" customFormat="1" ht="60" x14ac:dyDescent="0.25">
      <c r="A107" s="20" t="s">
        <v>47</v>
      </c>
      <c r="B107" s="34">
        <f>B106/B8</f>
        <v>0</v>
      </c>
      <c r="C107" s="34">
        <v>0</v>
      </c>
      <c r="D107" s="33" t="s">
        <v>26</v>
      </c>
      <c r="E107" s="33" t="s">
        <v>26</v>
      </c>
      <c r="F107" s="33" t="s">
        <v>26</v>
      </c>
      <c r="G107" s="34">
        <f>C107</f>
        <v>0</v>
      </c>
      <c r="H107" s="34"/>
      <c r="I107" s="34"/>
      <c r="J107" s="34"/>
      <c r="K107" s="64"/>
      <c r="N107" s="64"/>
      <c r="O107" s="64"/>
      <c r="P107" s="64"/>
      <c r="Q107" s="64"/>
      <c r="R107" s="64"/>
    </row>
    <row r="108" spans="1:18" ht="14.25" x14ac:dyDescent="0.2">
      <c r="A108" s="35"/>
      <c r="B108" s="35"/>
      <c r="C108" s="39"/>
      <c r="D108" s="39"/>
      <c r="E108" s="39"/>
      <c r="F108" s="35"/>
      <c r="G108" s="35"/>
      <c r="H108" s="35"/>
      <c r="I108" s="35"/>
      <c r="J108" s="35"/>
    </row>
  </sheetData>
  <mergeCells count="19">
    <mergeCell ref="A1:J1"/>
    <mergeCell ref="B2:I2"/>
    <mergeCell ref="A3:A4"/>
    <mergeCell ref="B3:B4"/>
    <mergeCell ref="C3:C4"/>
    <mergeCell ref="D3:F3"/>
    <mergeCell ref="G3:G4"/>
    <mergeCell ref="H3:H4"/>
    <mergeCell ref="I3:I4"/>
    <mergeCell ref="J3:J4"/>
    <mergeCell ref="K56:L56"/>
    <mergeCell ref="A102:A103"/>
    <mergeCell ref="J102:J103"/>
    <mergeCell ref="A6:J6"/>
    <mergeCell ref="J11:J12"/>
    <mergeCell ref="J16:J17"/>
    <mergeCell ref="A37:G37"/>
    <mergeCell ref="K42:L42"/>
    <mergeCell ref="J43:J45"/>
  </mergeCells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2023</vt:lpstr>
      <vt:lpstr>2024</vt:lpstr>
      <vt:lpstr>2025</vt:lpstr>
      <vt:lpstr>'2023'!Заголовки_для_печати</vt:lpstr>
      <vt:lpstr>'2024'!Заголовки_для_печати</vt:lpstr>
      <vt:lpstr>'2025'!Заголовки_для_печати</vt:lpstr>
      <vt:lpstr>'2023'!Область_печати</vt:lpstr>
      <vt:lpstr>'2024'!Область_печати</vt:lpstr>
      <vt:lpstr>'2025'!Область_печати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2020-06-18T07:52:05Z</cp:lastPrinted>
  <dcterms:created xsi:type="dcterms:W3CDTF">2010-11-17T11:39:51Z</dcterms:created>
  <dcterms:modified xsi:type="dcterms:W3CDTF">2023-09-13T11:46:51Z</dcterms:modified>
</cp:coreProperties>
</file>