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7865" windowHeight="11580" tabRatio="573"/>
  </bookViews>
  <sheets>
    <sheet name="2021" sheetId="1" r:id="rId1"/>
  </sheets>
  <definedNames>
    <definedName name="_1Excel_BuiltIn_Print_Area_1">#REF!</definedName>
    <definedName name="_2Excel_BuiltIn_Print_Area_2">#REF!</definedName>
    <definedName name="Excel_BuiltIn_Print_Area_1">#REF!</definedName>
    <definedName name="_xlnm.Print_Titles" localSheetId="0">'2021'!$A:$A,'2021'!$2:$5</definedName>
    <definedName name="_xlnm.Print_Area" localSheetId="0">'2021'!$A$1:$J$87</definedName>
  </definedNames>
  <calcPr calcId="145621"/>
</workbook>
</file>

<file path=xl/calcChain.xml><?xml version="1.0" encoding="utf-8"?>
<calcChain xmlns="http://schemas.openxmlformats.org/spreadsheetml/2006/main">
  <c r="C37" i="1" l="1"/>
  <c r="G61" i="1" l="1"/>
  <c r="G60" i="1"/>
  <c r="G58" i="1"/>
  <c r="I54" i="1" l="1"/>
  <c r="I48" i="1"/>
  <c r="I44" i="1"/>
  <c r="I42" i="1" s="1"/>
  <c r="I27" i="1"/>
  <c r="I26" i="1" s="1"/>
  <c r="I8" i="1"/>
  <c r="I7" i="1" l="1"/>
  <c r="C8" i="1" l="1"/>
  <c r="D8" i="1"/>
  <c r="E8" i="1"/>
  <c r="B8" i="1"/>
  <c r="B85" i="1" s="1"/>
  <c r="F10" i="1"/>
  <c r="G10" i="1" s="1"/>
  <c r="C54" i="1"/>
  <c r="D54" i="1"/>
  <c r="E54" i="1"/>
  <c r="B54" i="1"/>
  <c r="D37" i="1"/>
  <c r="E37" i="1"/>
  <c r="B37" i="1"/>
  <c r="F39" i="1"/>
  <c r="G39" i="1" s="1"/>
  <c r="B27" i="1" l="1"/>
  <c r="B26" i="1" s="1"/>
  <c r="G87" i="1" l="1"/>
  <c r="F70" i="1"/>
  <c r="G70" i="1" s="1"/>
  <c r="B48" i="1"/>
  <c r="B44" i="1"/>
  <c r="B36" i="1"/>
  <c r="B42" i="1" l="1"/>
  <c r="C36" i="1"/>
  <c r="C27" i="1"/>
  <c r="C26" i="1" s="1"/>
  <c r="D27" i="1"/>
  <c r="D26" i="1" s="1"/>
  <c r="E27" i="1"/>
  <c r="E26" i="1" s="1"/>
  <c r="B87" i="1" l="1"/>
  <c r="F23" i="1"/>
  <c r="G23" i="1" s="1"/>
  <c r="F18" i="1"/>
  <c r="G18" i="1" s="1"/>
  <c r="B7" i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73" i="1"/>
  <c r="G73" i="1" s="1"/>
  <c r="B63" i="1" l="1"/>
  <c r="B64" i="1" s="1"/>
  <c r="B65" i="1" l="1"/>
  <c r="B66" i="1" s="1"/>
  <c r="F29" i="1"/>
  <c r="F31" i="1"/>
  <c r="G31" i="1" s="1"/>
  <c r="F32" i="1"/>
  <c r="G32" i="1" s="1"/>
  <c r="F33" i="1"/>
  <c r="G33" i="1" s="1"/>
  <c r="F34" i="1"/>
  <c r="G34" i="1" s="1"/>
  <c r="F28" i="1"/>
  <c r="G28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9" i="1"/>
  <c r="G19" i="1" s="1"/>
  <c r="F20" i="1"/>
  <c r="G20" i="1" s="1"/>
  <c r="F21" i="1"/>
  <c r="G21" i="1" s="1"/>
  <c r="F22" i="1"/>
  <c r="G22" i="1" s="1"/>
  <c r="F24" i="1"/>
  <c r="G24" i="1" s="1"/>
  <c r="F25" i="1"/>
  <c r="G25" i="1" s="1"/>
  <c r="F9" i="1"/>
  <c r="B69" i="1"/>
  <c r="C48" i="1"/>
  <c r="D48" i="1"/>
  <c r="E48" i="1"/>
  <c r="C44" i="1"/>
  <c r="D44" i="1"/>
  <c r="E44" i="1"/>
  <c r="D36" i="1"/>
  <c r="E36" i="1"/>
  <c r="C72" i="1"/>
  <c r="D72" i="1"/>
  <c r="E72" i="1"/>
  <c r="F72" i="1"/>
  <c r="G72" i="1"/>
  <c r="B72" i="1"/>
  <c r="F8" i="1" l="1"/>
  <c r="E42" i="1"/>
  <c r="D42" i="1"/>
  <c r="C42" i="1"/>
  <c r="B68" i="1"/>
  <c r="B67" i="1"/>
  <c r="F27" i="1"/>
  <c r="F26" i="1" s="1"/>
  <c r="G29" i="1"/>
  <c r="G27" i="1" s="1"/>
  <c r="G26" i="1" s="1"/>
  <c r="C85" i="1"/>
  <c r="G85" i="1" s="1"/>
  <c r="F37" i="1" l="1"/>
  <c r="S37" i="1" l="1"/>
  <c r="C69" i="1" l="1"/>
  <c r="C68" i="1" s="1"/>
  <c r="C63" i="1" l="1"/>
  <c r="C64" i="1" s="1"/>
  <c r="C7" i="1" l="1"/>
  <c r="C65" i="1" s="1"/>
  <c r="C66" i="1" l="1"/>
  <c r="C67" i="1"/>
  <c r="D69" i="1" l="1"/>
  <c r="D68" i="1" s="1"/>
  <c r="F71" i="1" l="1"/>
  <c r="G71" i="1" s="1"/>
  <c r="E69" i="1"/>
  <c r="E68" i="1" s="1"/>
  <c r="F62" i="1"/>
  <c r="G62" i="1" s="1"/>
  <c r="F59" i="1"/>
  <c r="G59" i="1" s="1"/>
  <c r="F57" i="1"/>
  <c r="G57" i="1" s="1"/>
  <c r="F56" i="1"/>
  <c r="G56" i="1" s="1"/>
  <c r="F55" i="1"/>
  <c r="F53" i="1"/>
  <c r="G53" i="1" s="1"/>
  <c r="F52" i="1"/>
  <c r="G52" i="1" s="1"/>
  <c r="F51" i="1"/>
  <c r="G51" i="1" s="1"/>
  <c r="F50" i="1"/>
  <c r="G50" i="1" s="1"/>
  <c r="F49" i="1"/>
  <c r="F47" i="1"/>
  <c r="G47" i="1" s="1"/>
  <c r="F46" i="1"/>
  <c r="G46" i="1" s="1"/>
  <c r="F45" i="1"/>
  <c r="F43" i="1"/>
  <c r="F41" i="1"/>
  <c r="F40" i="1"/>
  <c r="G40" i="1" s="1"/>
  <c r="F38" i="1"/>
  <c r="G38" i="1" s="1"/>
  <c r="G37" i="1"/>
  <c r="I36" i="1" s="1"/>
  <c r="I63" i="1" s="1"/>
  <c r="F54" i="1" l="1"/>
  <c r="G43" i="1"/>
  <c r="G45" i="1"/>
  <c r="G44" i="1" s="1"/>
  <c r="F44" i="1"/>
  <c r="G55" i="1"/>
  <c r="G54" i="1" s="1"/>
  <c r="G49" i="1"/>
  <c r="G48" i="1" s="1"/>
  <c r="F48" i="1"/>
  <c r="G41" i="1"/>
  <c r="G36" i="1" s="1"/>
  <c r="F36" i="1"/>
  <c r="G9" i="1"/>
  <c r="G8" i="1" s="1"/>
  <c r="G69" i="1"/>
  <c r="G68" i="1" s="1"/>
  <c r="F69" i="1"/>
  <c r="F68" i="1" s="1"/>
  <c r="E63" i="1"/>
  <c r="D63" i="1"/>
  <c r="E7" i="1"/>
  <c r="D7" i="1"/>
  <c r="F42" i="1" l="1"/>
  <c r="F63" i="1" s="1"/>
  <c r="F64" i="1" s="1"/>
  <c r="G42" i="1"/>
  <c r="G63" i="1" s="1"/>
  <c r="G7" i="1"/>
  <c r="E65" i="1"/>
  <c r="E64" i="1"/>
  <c r="F7" i="1"/>
  <c r="D65" i="1"/>
  <c r="F65" i="1" l="1"/>
  <c r="G65" i="1"/>
  <c r="D64" i="1"/>
  <c r="G64" i="1"/>
  <c r="G66" i="1" l="1"/>
  <c r="G67" i="1"/>
</calcChain>
</file>

<file path=xl/sharedStrings.xml><?xml version="1.0" encoding="utf-8"?>
<sst xmlns="http://schemas.openxmlformats.org/spreadsheetml/2006/main" count="107" uniqueCount="96">
  <si>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</si>
  <si>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</si>
  <si>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</si>
  <si>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</si>
  <si>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</si>
  <si>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</si>
  <si>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</si>
  <si>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</si>
  <si>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</si>
  <si>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</si>
  <si>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</si>
  <si>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</si>
  <si>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</si>
  <si>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</si>
  <si>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</si>
  <si>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</si>
  <si>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</si>
  <si>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</si>
  <si>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</si>
  <si>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</si>
  <si>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</si>
  <si>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</si>
  <si>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</si>
  <si>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</si>
  <si>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</si>
  <si>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</si>
  <si>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</si>
  <si>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</si>
  <si>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</si>
  <si>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</si>
  <si>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</si>
  <si>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</si>
  <si>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</si>
  <si>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</si>
  <si>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</si>
  <si>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</si>
  <si>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</si>
  <si>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</si>
  <si>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</si>
  <si>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</si>
  <si>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</si>
  <si>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</si>
  <si>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</si>
  <si>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</si>
  <si>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</si>
  <si>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</si>
  <si>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</si>
  <si>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</si>
  <si>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</si>
  <si>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</si>
  <si>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</si>
  <si>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</si>
  <si>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</si>
  <si>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</si>
  <si>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</si>
  <si>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</si>
  <si>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</si>
  <si>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</si>
  <si>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</si>
  <si>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</si>
  <si>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</si>
  <si>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</si>
  <si>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</si>
  <si>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</si>
  <si>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</si>
  <si>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</si>
  <si>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241+242+244+245)</t>
    </r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</si>
  <si>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</si>
  <si>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</si>
  <si>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</si>
  <si>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</si>
  <si>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</si>
  <si>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</si>
  <si>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Налог на вмененный доход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</si>
  <si>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</si>
  <si>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</si>
  <si>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</si>
  <si>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</si>
  <si>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</si>
  <si>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</si>
  <si>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</si>
  <si>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</si>
  <si>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</si>
  <si>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</si>
  <si>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</si>
  <si>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</si>
  <si>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</si>
  <si>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</si>
  <si>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</si>
  <si>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</si>
  <si>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</si>
  <si>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</si>
  <si>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</si>
  <si>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t>Первоначальный бюджет Бюджетные ассигнования на 1 января 2020 г. (Решение от26.12.2019 г. 
№ 128)</t>
  </si>
  <si>
    <t>Действующий бюджет Бюджетные ассигнования   (Решение от26.12.2019 г. 
№ 128)</t>
  </si>
  <si>
    <t>Текущий финансовый год (2021 год)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</si>
</sst>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23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zoomScale="80" zoomScaleSheetLayoutView="80" workbookViewId="0">
      <pane xSplit="1" ySplit="5" topLeftCell="B72" activePane="bottomRight" state="frozen"/>
      <selection pane="topRight" activeCell="B1" sqref="B1"/>
      <selection pane="bottomLeft" activeCell="A6" sqref="A6"/>
      <selection pane="bottomRight" activeCell="C18" sqref="C18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20.8554687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11" t="s">
        <v>84</v>
      </c>
      <c r="B1" s="111"/>
      <c r="C1" s="111"/>
      <c r="D1" s="111"/>
      <c r="E1" s="111"/>
      <c r="F1" s="111"/>
      <c r="G1" s="111"/>
      <c r="H1" s="111"/>
      <c r="I1" s="111"/>
      <c r="J1" s="111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18" t="s">
        <v>95</v>
      </c>
      <c r="C2" s="119"/>
      <c r="D2" s="119"/>
      <c r="E2" s="119"/>
      <c r="F2" s="119"/>
      <c r="G2" s="119"/>
      <c r="H2" s="119"/>
      <c r="I2" s="120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13" t="s">
        <v>1</v>
      </c>
      <c r="B3" s="115" t="s">
        <v>93</v>
      </c>
      <c r="C3" s="115" t="s">
        <v>94</v>
      </c>
      <c r="D3" s="110" t="s">
        <v>32</v>
      </c>
      <c r="E3" s="110"/>
      <c r="F3" s="110"/>
      <c r="G3" s="110" t="s">
        <v>33</v>
      </c>
      <c r="H3" s="121"/>
      <c r="I3" s="121" t="s">
        <v>86</v>
      </c>
      <c r="J3" s="110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13"/>
      <c r="B4" s="115"/>
      <c r="C4" s="115"/>
      <c r="D4" s="85" t="s">
        <v>2</v>
      </c>
      <c r="E4" s="85" t="s">
        <v>31</v>
      </c>
      <c r="F4" s="85" t="s">
        <v>3</v>
      </c>
      <c r="G4" s="110"/>
      <c r="H4" s="122"/>
      <c r="I4" s="122"/>
      <c r="J4" s="110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16" t="s">
        <v>4</v>
      </c>
      <c r="B6" s="117"/>
      <c r="C6" s="117"/>
      <c r="D6" s="117"/>
      <c r="E6" s="117"/>
      <c r="F6" s="117"/>
      <c r="G6" s="117"/>
      <c r="H6" s="117"/>
      <c r="I6" s="117"/>
      <c r="J6" s="117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B8+B26</f>
        <v>147917.90000000002</v>
      </c>
      <c r="C7" s="48">
        <f t="shared" si="0"/>
        <v>147917.90000000002</v>
      </c>
      <c r="D7" s="48">
        <f t="shared" si="0"/>
        <v>0</v>
      </c>
      <c r="E7" s="48">
        <f t="shared" si="0"/>
        <v>-1893.2</v>
      </c>
      <c r="F7" s="10">
        <f t="shared" si="0"/>
        <v>-1893.2</v>
      </c>
      <c r="G7" s="10">
        <f t="shared" si="0"/>
        <v>146024.70000000001</v>
      </c>
      <c r="H7" s="10"/>
      <c r="I7" s="10">
        <f t="shared" ref="I7" si="1">I8+I26</f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B9+B11+B12+B13+B14+B15+B16+B18+B19+B20+B21+B22+B23+B24+B25+B10+B17</f>
        <v>23965.500000000004</v>
      </c>
      <c r="C8" s="12">
        <f t="shared" ref="C8:G8" si="2">C9+C11+C12+C13+C14+C15+C16+C18+C19+C20+C21+C22+C23+C24+C25+C10+C17</f>
        <v>23965.500000000004</v>
      </c>
      <c r="D8" s="12">
        <f t="shared" si="2"/>
        <v>0</v>
      </c>
      <c r="E8" s="12">
        <f t="shared" si="2"/>
        <v>0</v>
      </c>
      <c r="F8" s="12">
        <f t="shared" si="2"/>
        <v>0</v>
      </c>
      <c r="G8" s="12">
        <f t="shared" si="2"/>
        <v>23965.500000000004</v>
      </c>
      <c r="H8" s="12"/>
      <c r="I8" s="12">
        <f t="shared" ref="I8" si="3">I9+I11+I12+I13+I14+I15+I16+I18+I19+I20+I21+I22+I23+I24+I25+I10+I17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13285.8</v>
      </c>
      <c r="C9" s="14">
        <v>13285.8</v>
      </c>
      <c r="D9" s="16"/>
      <c r="E9" s="16"/>
      <c r="F9" s="15">
        <f>D9+E9</f>
        <v>0</v>
      </c>
      <c r="G9" s="15">
        <f t="shared" ref="G9:G24" si="4">C9+F9</f>
        <v>13285.8</v>
      </c>
      <c r="H9" s="15"/>
      <c r="I9" s="15"/>
      <c r="J9" s="86"/>
    </row>
    <row r="10" spans="1:18" ht="15" x14ac:dyDescent="0.2">
      <c r="A10" s="87" t="s">
        <v>74</v>
      </c>
      <c r="B10" s="14">
        <v>5649.7</v>
      </c>
      <c r="C10" s="14">
        <v>5649.7</v>
      </c>
      <c r="D10" s="16"/>
      <c r="E10" s="16"/>
      <c r="F10" s="15">
        <f>D10+E10</f>
        <v>0</v>
      </c>
      <c r="G10" s="15">
        <f t="shared" ref="G10" si="5">C10+F10</f>
        <v>5649.7</v>
      </c>
      <c r="H10" s="15"/>
      <c r="I10" s="15"/>
      <c r="J10" s="94"/>
    </row>
    <row r="11" spans="1:18" ht="15" x14ac:dyDescent="0.2">
      <c r="A11" s="87" t="s">
        <v>73</v>
      </c>
      <c r="B11" s="14">
        <v>732</v>
      </c>
      <c r="C11" s="14">
        <v>732</v>
      </c>
      <c r="D11" s="16"/>
      <c r="E11" s="16"/>
      <c r="F11" s="15">
        <f t="shared" ref="F11:F25" si="6">D11+E11</f>
        <v>0</v>
      </c>
      <c r="G11" s="15">
        <f t="shared" si="4"/>
        <v>732</v>
      </c>
      <c r="H11" s="15"/>
      <c r="I11" s="15"/>
      <c r="J11" s="114"/>
    </row>
    <row r="12" spans="1:18" ht="15" x14ac:dyDescent="0.2">
      <c r="A12" s="87" t="s">
        <v>7</v>
      </c>
      <c r="B12" s="14">
        <v>364.5</v>
      </c>
      <c r="C12" s="14">
        <v>364.5</v>
      </c>
      <c r="D12" s="16"/>
      <c r="E12" s="16"/>
      <c r="F12" s="15">
        <f t="shared" si="6"/>
        <v>0</v>
      </c>
      <c r="G12" s="15">
        <f t="shared" si="4"/>
        <v>364.5</v>
      </c>
      <c r="H12" s="15"/>
      <c r="I12" s="15"/>
      <c r="J12" s="114"/>
    </row>
    <row r="13" spans="1:18" ht="45" x14ac:dyDescent="0.2">
      <c r="A13" s="87" t="s">
        <v>34</v>
      </c>
      <c r="B13" s="14">
        <v>0</v>
      </c>
      <c r="C13" s="14">
        <v>0</v>
      </c>
      <c r="D13" s="16"/>
      <c r="E13" s="16"/>
      <c r="F13" s="15">
        <f t="shared" si="6"/>
        <v>0</v>
      </c>
      <c r="G13" s="15">
        <f t="shared" si="4"/>
        <v>0</v>
      </c>
      <c r="H13" s="15"/>
      <c r="I13" s="15"/>
      <c r="J13" s="17"/>
    </row>
    <row r="14" spans="1:18" ht="15" x14ac:dyDescent="0.2">
      <c r="A14" s="87" t="s">
        <v>8</v>
      </c>
      <c r="B14" s="14">
        <v>0</v>
      </c>
      <c r="C14" s="14">
        <v>0</v>
      </c>
      <c r="D14" s="16"/>
      <c r="E14" s="16"/>
      <c r="F14" s="15">
        <f t="shared" si="6"/>
        <v>0</v>
      </c>
      <c r="G14" s="15">
        <f t="shared" si="4"/>
        <v>0</v>
      </c>
      <c r="H14" s="15"/>
      <c r="I14" s="15"/>
      <c r="J14" s="17"/>
    </row>
    <row r="15" spans="1:18" ht="15" x14ac:dyDescent="0.2">
      <c r="A15" s="87" t="s">
        <v>9</v>
      </c>
      <c r="B15" s="14">
        <v>0</v>
      </c>
      <c r="C15" s="14">
        <v>0</v>
      </c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14"/>
    </row>
    <row r="16" spans="1:18" ht="15" x14ac:dyDescent="0.2">
      <c r="A16" s="87" t="s">
        <v>75</v>
      </c>
      <c r="B16" s="14">
        <v>1023.6</v>
      </c>
      <c r="C16" s="14">
        <v>1023.6</v>
      </c>
      <c r="D16" s="16"/>
      <c r="E16" s="16"/>
      <c r="F16" s="15">
        <f t="shared" si="6"/>
        <v>0</v>
      </c>
      <c r="G16" s="15">
        <f t="shared" si="4"/>
        <v>1023.6</v>
      </c>
      <c r="H16" s="15"/>
      <c r="I16" s="15"/>
      <c r="J16" s="114"/>
    </row>
    <row r="17" spans="1:20" ht="15" x14ac:dyDescent="0.2">
      <c r="A17" s="87" t="s">
        <v>76</v>
      </c>
      <c r="B17" s="14">
        <v>0</v>
      </c>
      <c r="C17" s="14">
        <v>0</v>
      </c>
      <c r="D17" s="16"/>
      <c r="E17" s="16"/>
      <c r="F17" s="15"/>
      <c r="G17" s="15"/>
      <c r="H17" s="15"/>
      <c r="I17" s="15"/>
      <c r="J17" s="94"/>
    </row>
    <row r="18" spans="1:20" ht="45" x14ac:dyDescent="0.2">
      <c r="A18" s="87" t="s">
        <v>77</v>
      </c>
      <c r="B18" s="14">
        <v>0</v>
      </c>
      <c r="C18" s="14">
        <v>0</v>
      </c>
      <c r="D18" s="16"/>
      <c r="E18" s="16"/>
      <c r="F18" s="15">
        <f t="shared" si="6"/>
        <v>0</v>
      </c>
      <c r="G18" s="15">
        <f>C18+F18</f>
        <v>0</v>
      </c>
      <c r="H18" s="15"/>
      <c r="I18" s="15"/>
      <c r="J18" s="88"/>
    </row>
    <row r="19" spans="1:20" ht="45" x14ac:dyDescent="0.2">
      <c r="A19" s="87" t="s">
        <v>78</v>
      </c>
      <c r="B19" s="14">
        <v>1643.5</v>
      </c>
      <c r="C19" s="14">
        <v>1643.5</v>
      </c>
      <c r="D19" s="16"/>
      <c r="E19" s="16"/>
      <c r="F19" s="15">
        <f t="shared" si="6"/>
        <v>0</v>
      </c>
      <c r="G19" s="15">
        <f t="shared" si="4"/>
        <v>1643.5</v>
      </c>
      <c r="H19" s="15"/>
      <c r="I19" s="15"/>
      <c r="J19" s="17"/>
    </row>
    <row r="20" spans="1:20" ht="30" x14ac:dyDescent="0.2">
      <c r="A20" s="87" t="s">
        <v>79</v>
      </c>
      <c r="B20" s="14">
        <v>23</v>
      </c>
      <c r="C20" s="14">
        <v>23</v>
      </c>
      <c r="D20" s="16"/>
      <c r="E20" s="16"/>
      <c r="F20" s="15">
        <f t="shared" si="6"/>
        <v>0</v>
      </c>
      <c r="G20" s="15">
        <f t="shared" si="4"/>
        <v>23</v>
      </c>
      <c r="H20" s="15"/>
      <c r="I20" s="15"/>
      <c r="J20" s="38"/>
    </row>
    <row r="21" spans="1:20" ht="26.25" customHeight="1" x14ac:dyDescent="0.2">
      <c r="A21" s="87" t="s">
        <v>80</v>
      </c>
      <c r="B21" s="14">
        <v>0</v>
      </c>
      <c r="C21" s="14">
        <v>0</v>
      </c>
      <c r="D21" s="16"/>
      <c r="E21" s="16"/>
      <c r="F21" s="15">
        <f t="shared" si="6"/>
        <v>0</v>
      </c>
      <c r="G21" s="15">
        <f t="shared" si="4"/>
        <v>0</v>
      </c>
      <c r="H21" s="15"/>
      <c r="I21" s="15"/>
      <c r="J21" s="38"/>
    </row>
    <row r="22" spans="1:20" ht="30" x14ac:dyDescent="0.2">
      <c r="A22" s="87" t="s">
        <v>81</v>
      </c>
      <c r="B22" s="14">
        <v>767</v>
      </c>
      <c r="C22" s="14">
        <v>767</v>
      </c>
      <c r="D22" s="16"/>
      <c r="E22" s="16"/>
      <c r="F22" s="15">
        <f t="shared" si="6"/>
        <v>0</v>
      </c>
      <c r="G22" s="15">
        <f t="shared" si="4"/>
        <v>767</v>
      </c>
      <c r="H22" s="15"/>
      <c r="I22" s="15"/>
      <c r="J22" s="38"/>
    </row>
    <row r="23" spans="1:20" ht="15" x14ac:dyDescent="0.2">
      <c r="A23" s="87" t="s">
        <v>87</v>
      </c>
      <c r="B23" s="14">
        <v>0</v>
      </c>
      <c r="C23" s="14">
        <v>0</v>
      </c>
      <c r="D23" s="16"/>
      <c r="E23" s="16"/>
      <c r="F23" s="15">
        <f t="shared" si="6"/>
        <v>0</v>
      </c>
      <c r="G23" s="15">
        <f t="shared" si="4"/>
        <v>0</v>
      </c>
      <c r="H23" s="15"/>
      <c r="I23" s="15"/>
      <c r="J23" s="38"/>
    </row>
    <row r="24" spans="1:20" ht="15" x14ac:dyDescent="0.2">
      <c r="A24" s="87" t="s">
        <v>82</v>
      </c>
      <c r="B24" s="14">
        <v>423</v>
      </c>
      <c r="C24" s="14">
        <v>423</v>
      </c>
      <c r="D24" s="16"/>
      <c r="E24" s="16"/>
      <c r="F24" s="15">
        <f t="shared" si="6"/>
        <v>0</v>
      </c>
      <c r="G24" s="15">
        <f t="shared" si="4"/>
        <v>423</v>
      </c>
      <c r="H24" s="15"/>
      <c r="I24" s="15"/>
      <c r="J24" s="38"/>
    </row>
    <row r="25" spans="1:20" ht="15" x14ac:dyDescent="0.2">
      <c r="A25" s="87" t="s">
        <v>83</v>
      </c>
      <c r="B25" s="14">
        <v>53.4</v>
      </c>
      <c r="C25" s="14">
        <v>53.4</v>
      </c>
      <c r="D25" s="16"/>
      <c r="E25" s="16"/>
      <c r="F25" s="15">
        <f t="shared" si="6"/>
        <v>0</v>
      </c>
      <c r="G25" s="15">
        <f>C25+F25</f>
        <v>53.4</v>
      </c>
      <c r="H25" s="15"/>
      <c r="I25" s="15"/>
      <c r="J25" s="38"/>
    </row>
    <row r="26" spans="1:20" s="59" customFormat="1" ht="15" x14ac:dyDescent="0.2">
      <c r="A26" s="56" t="s">
        <v>10</v>
      </c>
      <c r="B26" s="57">
        <f>B27+B33+B34</f>
        <v>123952.40000000001</v>
      </c>
      <c r="C26" s="57">
        <f t="shared" ref="C26:G26" si="7">C27+C33+C34</f>
        <v>123952.40000000001</v>
      </c>
      <c r="D26" s="57">
        <f t="shared" si="7"/>
        <v>0</v>
      </c>
      <c r="E26" s="57">
        <f t="shared" si="7"/>
        <v>-1893.2</v>
      </c>
      <c r="F26" s="57">
        <f t="shared" si="7"/>
        <v>-1893.2</v>
      </c>
      <c r="G26" s="57">
        <f t="shared" si="7"/>
        <v>122059.20000000001</v>
      </c>
      <c r="H26" s="57"/>
      <c r="I26" s="57">
        <f t="shared" ref="I26" si="8">I27+I33+I34</f>
        <v>0</v>
      </c>
      <c r="J26" s="58"/>
      <c r="N26" s="73"/>
      <c r="O26" s="73"/>
      <c r="P26" s="73"/>
      <c r="Q26" s="73"/>
      <c r="R26" s="73"/>
    </row>
    <row r="27" spans="1:20" s="1" customFormat="1" ht="45" x14ac:dyDescent="0.2">
      <c r="A27" s="11" t="s">
        <v>22</v>
      </c>
      <c r="B27" s="12">
        <f>B28+B29+B31+B32</f>
        <v>123952.40000000001</v>
      </c>
      <c r="C27" s="12">
        <f t="shared" ref="C27:G27" si="9">C28+C29+C31+C32</f>
        <v>123952.40000000001</v>
      </c>
      <c r="D27" s="12">
        <f t="shared" si="9"/>
        <v>0</v>
      </c>
      <c r="E27" s="12">
        <f t="shared" si="9"/>
        <v>-1893.2</v>
      </c>
      <c r="F27" s="12">
        <f t="shared" si="9"/>
        <v>-1893.2</v>
      </c>
      <c r="G27" s="12">
        <f t="shared" si="9"/>
        <v>122059.20000000001</v>
      </c>
      <c r="H27" s="12"/>
      <c r="I27" s="12">
        <f t="shared" ref="I27" si="10">I28+I29+I31+I32</f>
        <v>0</v>
      </c>
      <c r="J27" s="12"/>
      <c r="N27" s="72"/>
      <c r="O27" s="72"/>
      <c r="P27" s="72"/>
      <c r="Q27" s="72"/>
      <c r="R27" s="72"/>
    </row>
    <row r="28" spans="1:20" ht="75" x14ac:dyDescent="0.2">
      <c r="A28" s="87" t="s">
        <v>36</v>
      </c>
      <c r="B28" s="17">
        <v>41510.800000000003</v>
      </c>
      <c r="C28" s="49">
        <v>41510.800000000003</v>
      </c>
      <c r="D28" s="45"/>
      <c r="E28" s="45"/>
      <c r="F28" s="15">
        <f>D28+E28</f>
        <v>0</v>
      </c>
      <c r="G28" s="15">
        <f>C28+F28</f>
        <v>41510.800000000003</v>
      </c>
      <c r="H28" s="15"/>
      <c r="I28" s="15"/>
      <c r="J28" s="15"/>
    </row>
    <row r="29" spans="1:20" s="5" customFormat="1" ht="45" x14ac:dyDescent="0.2">
      <c r="A29" s="93" t="s">
        <v>48</v>
      </c>
      <c r="B29" s="14">
        <v>5606.8</v>
      </c>
      <c r="C29" s="28">
        <v>5606.8</v>
      </c>
      <c r="D29" s="28"/>
      <c r="E29" s="44"/>
      <c r="F29" s="15">
        <f t="shared" ref="F29:F34" si="11">D29+E29</f>
        <v>0</v>
      </c>
      <c r="G29" s="15">
        <f t="shared" ref="G29:G34" si="12">C29+F29</f>
        <v>5606.8</v>
      </c>
      <c r="H29" s="15"/>
      <c r="I29" s="15"/>
      <c r="J29" s="22"/>
      <c r="N29" s="74"/>
      <c r="O29" s="74"/>
      <c r="P29" s="74"/>
      <c r="Q29" s="74"/>
      <c r="R29" s="74"/>
    </row>
    <row r="30" spans="1:20" s="5" customFormat="1" ht="15" x14ac:dyDescent="0.2">
      <c r="A30" s="95" t="s">
        <v>49</v>
      </c>
      <c r="B30" s="14"/>
      <c r="C30" s="28"/>
      <c r="D30" s="28"/>
      <c r="E30" s="44"/>
      <c r="F30" s="15"/>
      <c r="G30" s="15">
        <v>65082.2</v>
      </c>
      <c r="H30" s="15"/>
      <c r="I30" s="15"/>
      <c r="J30" s="22"/>
      <c r="N30" s="74"/>
      <c r="O30" s="74"/>
      <c r="P30" s="74"/>
      <c r="Q30" s="74"/>
      <c r="R30" s="74"/>
    </row>
    <row r="31" spans="1:20" ht="45" x14ac:dyDescent="0.2">
      <c r="A31" s="87" t="s">
        <v>35</v>
      </c>
      <c r="B31" s="15">
        <v>76834.8</v>
      </c>
      <c r="C31" s="28">
        <v>76834.8</v>
      </c>
      <c r="D31" s="30"/>
      <c r="E31" s="16">
        <v>-1893.2</v>
      </c>
      <c r="F31" s="15">
        <f t="shared" si="11"/>
        <v>-1893.2</v>
      </c>
      <c r="G31" s="15">
        <f t="shared" si="12"/>
        <v>74941.600000000006</v>
      </c>
      <c r="H31" s="15"/>
      <c r="I31" s="15"/>
      <c r="J31" s="36"/>
    </row>
    <row r="32" spans="1:20" ht="15" x14ac:dyDescent="0.2">
      <c r="A32" s="87" t="s">
        <v>11</v>
      </c>
      <c r="B32" s="15"/>
      <c r="C32" s="28"/>
      <c r="D32" s="30"/>
      <c r="E32" s="16"/>
      <c r="F32" s="15">
        <f t="shared" si="11"/>
        <v>0</v>
      </c>
      <c r="G32" s="15">
        <f t="shared" si="12"/>
        <v>0</v>
      </c>
      <c r="H32" s="15"/>
      <c r="I32" s="15"/>
      <c r="J32" s="36"/>
      <c r="T32" s="55"/>
    </row>
    <row r="33" spans="1:20" ht="45" x14ac:dyDescent="0.2">
      <c r="A33" s="87" t="s">
        <v>51</v>
      </c>
      <c r="B33" s="15"/>
      <c r="C33" s="28"/>
      <c r="D33" s="30"/>
      <c r="E33" s="16"/>
      <c r="F33" s="15">
        <f t="shared" si="11"/>
        <v>0</v>
      </c>
      <c r="G33" s="15">
        <f t="shared" si="12"/>
        <v>0</v>
      </c>
      <c r="H33" s="15"/>
      <c r="I33" s="15"/>
      <c r="J33" s="36"/>
      <c r="T33" s="55"/>
    </row>
    <row r="34" spans="1:20" ht="15" x14ac:dyDescent="0.2">
      <c r="A34" s="93" t="s">
        <v>50</v>
      </c>
      <c r="B34" s="15"/>
      <c r="C34" s="28"/>
      <c r="D34" s="30"/>
      <c r="E34" s="16"/>
      <c r="F34" s="15">
        <f t="shared" si="11"/>
        <v>0</v>
      </c>
      <c r="G34" s="15">
        <f t="shared" si="12"/>
        <v>0</v>
      </c>
      <c r="H34" s="15"/>
      <c r="I34" s="15"/>
      <c r="J34" s="36"/>
      <c r="T34" s="55"/>
    </row>
    <row r="35" spans="1:20" ht="14.25" x14ac:dyDescent="0.2">
      <c r="A35" s="112" t="s">
        <v>13</v>
      </c>
      <c r="B35" s="112"/>
      <c r="C35" s="112"/>
      <c r="D35" s="112"/>
      <c r="E35" s="112"/>
      <c r="F35" s="112"/>
      <c r="G35" s="112"/>
      <c r="H35" s="103"/>
      <c r="I35" s="98"/>
      <c r="J35" s="8"/>
    </row>
    <row r="36" spans="1:20" s="1" customFormat="1" ht="33.75" customHeight="1" x14ac:dyDescent="0.2">
      <c r="A36" s="18" t="s">
        <v>14</v>
      </c>
      <c r="B36" s="10">
        <f>B37+B41</f>
        <v>114365.70000000001</v>
      </c>
      <c r="C36" s="10">
        <f>C37+C41</f>
        <v>114365.70000000001</v>
      </c>
      <c r="D36" s="10">
        <f t="shared" ref="D36:I36" si="13">D37+D41</f>
        <v>0</v>
      </c>
      <c r="E36" s="10">
        <f t="shared" si="13"/>
        <v>-1893.2</v>
      </c>
      <c r="F36" s="10">
        <f t="shared" si="13"/>
        <v>-1893.2</v>
      </c>
      <c r="G36" s="10">
        <f t="shared" si="13"/>
        <v>112472.50000000001</v>
      </c>
      <c r="H36" s="10"/>
      <c r="I36" s="10">
        <f t="shared" si="13"/>
        <v>0</v>
      </c>
      <c r="J36" s="10"/>
      <c r="N36" s="72"/>
      <c r="O36" s="72"/>
      <c r="P36" s="72"/>
      <c r="Q36" s="72"/>
      <c r="R36" s="72"/>
    </row>
    <row r="37" spans="1:20" s="5" customFormat="1" ht="150" x14ac:dyDescent="0.2">
      <c r="A37" s="89" t="s">
        <v>53</v>
      </c>
      <c r="B37" s="14">
        <f>B38+B39+B40</f>
        <v>108800.1</v>
      </c>
      <c r="C37" s="14">
        <f>C38+C39+C40</f>
        <v>108800.1</v>
      </c>
      <c r="D37" s="14">
        <f t="shared" ref="D37:E37" si="14">D38+D39+D40</f>
        <v>0</v>
      </c>
      <c r="E37" s="14">
        <f t="shared" si="14"/>
        <v>-1893.2</v>
      </c>
      <c r="F37" s="14">
        <f>D37+E37</f>
        <v>-1893.2</v>
      </c>
      <c r="G37" s="15">
        <f>C37+F37</f>
        <v>106906.90000000001</v>
      </c>
      <c r="H37" s="15"/>
      <c r="I37" s="15"/>
      <c r="J37" s="22"/>
      <c r="K37" s="105"/>
      <c r="L37" s="105"/>
      <c r="N37" s="74">
        <v>1506150.1</v>
      </c>
      <c r="O37" s="74">
        <v>847999.19999999984</v>
      </c>
      <c r="P37" s="74">
        <v>3204422.2000000007</v>
      </c>
      <c r="Q37" s="74"/>
      <c r="R37" s="74"/>
      <c r="S37" s="74" t="e">
        <f>C37-#REF!</f>
        <v>#REF!</v>
      </c>
    </row>
    <row r="38" spans="1:20" s="5" customFormat="1" ht="45" x14ac:dyDescent="0.2">
      <c r="A38" s="89" t="s">
        <v>54</v>
      </c>
      <c r="B38" s="14">
        <v>10538.1</v>
      </c>
      <c r="C38" s="28">
        <v>10538.1</v>
      </c>
      <c r="D38" s="28"/>
      <c r="E38" s="28"/>
      <c r="F38" s="14">
        <f t="shared" ref="F38:F41" si="15">D38+E38</f>
        <v>0</v>
      </c>
      <c r="G38" s="15">
        <f>C38+F38</f>
        <v>10538.1</v>
      </c>
      <c r="H38" s="15"/>
      <c r="I38" s="15"/>
      <c r="J38" s="107"/>
      <c r="N38" s="74"/>
      <c r="O38" s="74"/>
      <c r="P38" s="74"/>
      <c r="Q38" s="74"/>
      <c r="R38" s="74"/>
    </row>
    <row r="39" spans="1:20" s="5" customFormat="1" ht="30" x14ac:dyDescent="0.2">
      <c r="A39" s="89" t="s">
        <v>55</v>
      </c>
      <c r="B39" s="14">
        <v>6488</v>
      </c>
      <c r="C39" s="28">
        <v>6488</v>
      </c>
      <c r="D39" s="28"/>
      <c r="E39" s="28"/>
      <c r="F39" s="14">
        <f t="shared" ref="F39" si="16">D39+E39</f>
        <v>0</v>
      </c>
      <c r="G39" s="15">
        <f t="shared" ref="G39" si="17">C39+F39</f>
        <v>6488</v>
      </c>
      <c r="H39" s="15"/>
      <c r="I39" s="15"/>
      <c r="J39" s="107"/>
      <c r="N39" s="74"/>
      <c r="O39" s="74"/>
      <c r="P39" s="74"/>
      <c r="Q39" s="74"/>
      <c r="R39" s="74"/>
    </row>
    <row r="40" spans="1:20" s="5" customFormat="1" ht="90" x14ac:dyDescent="0.2">
      <c r="A40" s="89" t="s">
        <v>56</v>
      </c>
      <c r="B40" s="14">
        <v>91774</v>
      </c>
      <c r="C40" s="28">
        <v>91774</v>
      </c>
      <c r="D40" s="28"/>
      <c r="E40" s="28">
        <v>-1893.2</v>
      </c>
      <c r="F40" s="14">
        <f t="shared" si="15"/>
        <v>-1893.2</v>
      </c>
      <c r="G40" s="15">
        <f t="shared" ref="G40:G41" si="18">C40+F40</f>
        <v>89880.8</v>
      </c>
      <c r="H40" s="15"/>
      <c r="I40" s="15"/>
      <c r="J40" s="107"/>
      <c r="N40" s="74"/>
      <c r="O40" s="74"/>
      <c r="P40" s="74"/>
      <c r="Q40" s="74"/>
      <c r="R40" s="74"/>
    </row>
    <row r="41" spans="1:20" s="5" customFormat="1" ht="30" x14ac:dyDescent="0.2">
      <c r="A41" s="89" t="s">
        <v>57</v>
      </c>
      <c r="B41" s="14">
        <v>5565.6</v>
      </c>
      <c r="C41" s="28">
        <v>5565.6</v>
      </c>
      <c r="D41" s="28"/>
      <c r="E41" s="28"/>
      <c r="F41" s="14">
        <f t="shared" si="15"/>
        <v>0</v>
      </c>
      <c r="G41" s="15">
        <f t="shared" si="18"/>
        <v>5565.6</v>
      </c>
      <c r="H41" s="101"/>
      <c r="I41" s="101"/>
      <c r="J41" s="84"/>
      <c r="N41" s="74"/>
      <c r="O41" s="74"/>
      <c r="P41" s="74"/>
      <c r="Q41" s="74"/>
      <c r="R41" s="74"/>
    </row>
    <row r="42" spans="1:20" s="1" customFormat="1" ht="15" x14ac:dyDescent="0.2">
      <c r="A42" s="18" t="s">
        <v>15</v>
      </c>
      <c r="B42" s="10">
        <f>B43+B44+B48</f>
        <v>25899.1</v>
      </c>
      <c r="C42" s="10">
        <f t="shared" ref="C42:F42" si="19">C43+C44+C48</f>
        <v>25899.1</v>
      </c>
      <c r="D42" s="10">
        <f t="shared" si="19"/>
        <v>0</v>
      </c>
      <c r="E42" s="10">
        <f t="shared" si="19"/>
        <v>0</v>
      </c>
      <c r="F42" s="10">
        <f t="shared" si="19"/>
        <v>0</v>
      </c>
      <c r="G42" s="10">
        <f>G43+G44+G48</f>
        <v>25899.1</v>
      </c>
      <c r="H42" s="10"/>
      <c r="I42" s="10">
        <f>I43+I44+I48</f>
        <v>0</v>
      </c>
      <c r="J42" s="10"/>
      <c r="N42" s="72"/>
      <c r="O42" s="72"/>
      <c r="P42" s="72"/>
      <c r="Q42" s="72"/>
      <c r="R42" s="72"/>
    </row>
    <row r="43" spans="1:20" s="7" customFormat="1" ht="36" customHeight="1" x14ac:dyDescent="0.2">
      <c r="A43" s="20" t="s">
        <v>58</v>
      </c>
      <c r="B43" s="21">
        <v>40</v>
      </c>
      <c r="C43" s="49">
        <v>40</v>
      </c>
      <c r="D43" s="49"/>
      <c r="E43" s="49"/>
      <c r="F43" s="14">
        <f>D43+E43</f>
        <v>0</v>
      </c>
      <c r="G43" s="15">
        <f>C43+F43</f>
        <v>40</v>
      </c>
      <c r="H43" s="15"/>
      <c r="I43" s="15"/>
      <c r="J43" s="37"/>
      <c r="N43" s="75"/>
      <c r="O43" s="75"/>
      <c r="P43" s="75"/>
      <c r="Q43" s="75"/>
      <c r="R43" s="75"/>
    </row>
    <row r="44" spans="1:20" s="2" customFormat="1" ht="30" x14ac:dyDescent="0.2">
      <c r="A44" s="23" t="s">
        <v>16</v>
      </c>
      <c r="B44" s="12">
        <f>B45+B46+B47</f>
        <v>10612.1</v>
      </c>
      <c r="C44" s="12">
        <f t="shared" ref="C44:I44" si="20">C45+C46+C47</f>
        <v>10612.1</v>
      </c>
      <c r="D44" s="12">
        <f t="shared" si="20"/>
        <v>0</v>
      </c>
      <c r="E44" s="12">
        <f t="shared" si="20"/>
        <v>0</v>
      </c>
      <c r="F44" s="12">
        <f t="shared" si="20"/>
        <v>0</v>
      </c>
      <c r="G44" s="12">
        <f t="shared" si="20"/>
        <v>10612.1</v>
      </c>
      <c r="H44" s="12"/>
      <c r="I44" s="12">
        <f t="shared" si="20"/>
        <v>0</v>
      </c>
      <c r="J44" s="12"/>
      <c r="N44" s="76"/>
      <c r="O44" s="76"/>
      <c r="P44" s="76"/>
      <c r="Q44" s="76"/>
      <c r="R44" s="76"/>
    </row>
    <row r="45" spans="1:20" s="5" customFormat="1" ht="30" x14ac:dyDescent="0.2">
      <c r="A45" s="19" t="s">
        <v>59</v>
      </c>
      <c r="B45" s="14">
        <v>220</v>
      </c>
      <c r="C45" s="28">
        <v>220</v>
      </c>
      <c r="D45" s="44"/>
      <c r="E45" s="28"/>
      <c r="F45" s="14">
        <f>D45+E45</f>
        <v>0</v>
      </c>
      <c r="G45" s="15">
        <f t="shared" ref="G45:G46" si="21">C45+F45</f>
        <v>220</v>
      </c>
      <c r="H45" s="15"/>
      <c r="I45" s="15"/>
      <c r="J45" s="22"/>
      <c r="K45" s="106"/>
      <c r="L45" s="106"/>
      <c r="N45" s="74"/>
      <c r="O45" s="74"/>
      <c r="P45" s="74"/>
      <c r="Q45" s="74"/>
      <c r="R45" s="74"/>
    </row>
    <row r="46" spans="1:20" s="5" customFormat="1" ht="135" x14ac:dyDescent="0.2">
      <c r="A46" s="89" t="s">
        <v>66</v>
      </c>
      <c r="B46" s="14">
        <v>8532.7000000000007</v>
      </c>
      <c r="C46" s="28">
        <v>8532.7000000000007</v>
      </c>
      <c r="D46" s="28"/>
      <c r="E46" s="28"/>
      <c r="F46" s="14">
        <f>D46+E46</f>
        <v>0</v>
      </c>
      <c r="G46" s="15">
        <f t="shared" si="21"/>
        <v>8532.7000000000007</v>
      </c>
      <c r="H46" s="15"/>
      <c r="I46" s="15"/>
      <c r="J46" s="41"/>
      <c r="N46" s="74"/>
      <c r="O46" s="74"/>
      <c r="P46" s="74"/>
      <c r="Q46" s="74"/>
      <c r="R46" s="74"/>
    </row>
    <row r="47" spans="1:20" s="5" customFormat="1" ht="45" x14ac:dyDescent="0.2">
      <c r="A47" s="19" t="s">
        <v>60</v>
      </c>
      <c r="B47" s="14">
        <v>1859.4</v>
      </c>
      <c r="C47" s="28">
        <v>1859.4</v>
      </c>
      <c r="D47" s="44"/>
      <c r="E47" s="44"/>
      <c r="F47" s="14">
        <f>D47+E47</f>
        <v>0</v>
      </c>
      <c r="G47" s="15">
        <f>C47+F47</f>
        <v>1859.4</v>
      </c>
      <c r="H47" s="15"/>
      <c r="I47" s="15"/>
      <c r="J47" s="14"/>
      <c r="N47" s="74"/>
      <c r="O47" s="74"/>
      <c r="P47" s="74"/>
      <c r="Q47" s="74"/>
      <c r="R47" s="74"/>
    </row>
    <row r="48" spans="1:20" s="2" customFormat="1" ht="15" x14ac:dyDescent="0.2">
      <c r="A48" s="23" t="s">
        <v>17</v>
      </c>
      <c r="B48" s="12">
        <f>B49+B50+B51+B52+B53</f>
        <v>15247</v>
      </c>
      <c r="C48" s="12">
        <f t="shared" ref="C48:I48" si="22">C49+C50+C51+C52+C53</f>
        <v>15247</v>
      </c>
      <c r="D48" s="12">
        <f t="shared" si="22"/>
        <v>0</v>
      </c>
      <c r="E48" s="12">
        <f t="shared" si="22"/>
        <v>0</v>
      </c>
      <c r="F48" s="12">
        <f t="shared" si="22"/>
        <v>0</v>
      </c>
      <c r="G48" s="12">
        <f t="shared" si="22"/>
        <v>15247</v>
      </c>
      <c r="H48" s="12"/>
      <c r="I48" s="12">
        <f t="shared" si="22"/>
        <v>0</v>
      </c>
      <c r="J48" s="12"/>
      <c r="N48" s="76"/>
      <c r="O48" s="76"/>
      <c r="P48" s="76"/>
      <c r="Q48" s="76"/>
      <c r="R48" s="76"/>
    </row>
    <row r="49" spans="1:18" s="5" customFormat="1" ht="165" x14ac:dyDescent="0.2">
      <c r="A49" s="89" t="s">
        <v>61</v>
      </c>
      <c r="B49" s="14">
        <v>13752</v>
      </c>
      <c r="C49" s="28">
        <v>13752</v>
      </c>
      <c r="D49" s="28"/>
      <c r="E49" s="28"/>
      <c r="F49" s="14">
        <f>D49+E49</f>
        <v>0</v>
      </c>
      <c r="G49" s="15">
        <f t="shared" ref="G49:G52" si="23">C49+F49</f>
        <v>13752</v>
      </c>
      <c r="H49" s="15"/>
      <c r="I49" s="15"/>
      <c r="J49" s="61"/>
      <c r="N49" s="74"/>
      <c r="O49" s="74"/>
      <c r="P49" s="74"/>
      <c r="Q49" s="74"/>
      <c r="R49" s="74"/>
    </row>
    <row r="50" spans="1:18" s="5" customFormat="1" ht="77.25" customHeight="1" x14ac:dyDescent="0.2">
      <c r="A50" s="19" t="s">
        <v>62</v>
      </c>
      <c r="B50" s="14">
        <v>1430</v>
      </c>
      <c r="C50" s="28">
        <v>1430</v>
      </c>
      <c r="D50" s="28"/>
      <c r="E50" s="28"/>
      <c r="F50" s="14">
        <f>D50+E50</f>
        <v>0</v>
      </c>
      <c r="G50" s="15">
        <f t="shared" si="23"/>
        <v>1430</v>
      </c>
      <c r="H50" s="15"/>
      <c r="I50" s="15"/>
      <c r="J50" s="37"/>
      <c r="N50" s="74"/>
      <c r="O50" s="74"/>
      <c r="P50" s="74"/>
      <c r="Q50" s="74"/>
      <c r="R50" s="74"/>
    </row>
    <row r="51" spans="1:18" s="5" customFormat="1" ht="93" customHeight="1" x14ac:dyDescent="0.2">
      <c r="A51" s="19" t="s">
        <v>67</v>
      </c>
      <c r="B51" s="14"/>
      <c r="C51" s="28"/>
      <c r="D51" s="28"/>
      <c r="E51" s="28"/>
      <c r="F51" s="14">
        <f>D51+E51</f>
        <v>0</v>
      </c>
      <c r="G51" s="15">
        <f t="shared" si="23"/>
        <v>0</v>
      </c>
      <c r="H51" s="15"/>
      <c r="I51" s="15"/>
      <c r="J51" s="41"/>
      <c r="N51" s="74"/>
      <c r="O51" s="74"/>
      <c r="P51" s="74"/>
      <c r="Q51" s="74"/>
      <c r="R51" s="74"/>
    </row>
    <row r="52" spans="1:18" s="5" customFormat="1" ht="30" x14ac:dyDescent="0.2">
      <c r="A52" s="19" t="s">
        <v>68</v>
      </c>
      <c r="B52" s="14"/>
      <c r="C52" s="28"/>
      <c r="D52" s="28"/>
      <c r="E52" s="28"/>
      <c r="F52" s="14">
        <f>D52+E52</f>
        <v>0</v>
      </c>
      <c r="G52" s="15">
        <f t="shared" si="23"/>
        <v>0</v>
      </c>
      <c r="H52" s="15"/>
      <c r="I52" s="15"/>
      <c r="J52" s="61"/>
      <c r="N52" s="74"/>
      <c r="O52" s="74"/>
      <c r="P52" s="74"/>
      <c r="Q52" s="74"/>
      <c r="R52" s="74"/>
    </row>
    <row r="53" spans="1:18" s="5" customFormat="1" ht="45" x14ac:dyDescent="0.2">
      <c r="A53" s="19" t="s">
        <v>63</v>
      </c>
      <c r="B53" s="14">
        <v>65</v>
      </c>
      <c r="C53" s="28">
        <v>65</v>
      </c>
      <c r="D53" s="28"/>
      <c r="E53" s="28"/>
      <c r="F53" s="14">
        <f>D53+E53</f>
        <v>0</v>
      </c>
      <c r="G53" s="15">
        <f>C53+F53</f>
        <v>65</v>
      </c>
      <c r="H53" s="15"/>
      <c r="I53" s="15"/>
      <c r="J53" s="22"/>
      <c r="N53" s="74"/>
      <c r="O53" s="74"/>
      <c r="P53" s="74"/>
      <c r="Q53" s="74"/>
      <c r="R53" s="74"/>
    </row>
    <row r="54" spans="1:18" s="3" customFormat="1" ht="15" x14ac:dyDescent="0.2">
      <c r="A54" s="18" t="s">
        <v>18</v>
      </c>
      <c r="B54" s="10">
        <f>B55+B56+B57+B59+B62+B58+B60+B61</f>
        <v>7773.1</v>
      </c>
      <c r="C54" s="10">
        <f t="shared" ref="C54:I54" si="24">C55+C56+C57+C59+C62+C58+C60+C61</f>
        <v>7773.1</v>
      </c>
      <c r="D54" s="10">
        <f t="shared" si="24"/>
        <v>0</v>
      </c>
      <c r="E54" s="10">
        <f t="shared" si="24"/>
        <v>0</v>
      </c>
      <c r="F54" s="10">
        <f t="shared" si="24"/>
        <v>0</v>
      </c>
      <c r="G54" s="10">
        <f t="shared" si="24"/>
        <v>7773.1</v>
      </c>
      <c r="H54" s="10"/>
      <c r="I54" s="10">
        <f t="shared" si="24"/>
        <v>0</v>
      </c>
      <c r="J54" s="10"/>
      <c r="N54" s="77"/>
      <c r="O54" s="77"/>
      <c r="P54" s="77"/>
      <c r="Q54" s="77"/>
      <c r="R54" s="77"/>
    </row>
    <row r="55" spans="1:18" s="5" customFormat="1" ht="75" x14ac:dyDescent="0.2">
      <c r="A55" s="19" t="s">
        <v>64</v>
      </c>
      <c r="B55" s="14">
        <v>5706</v>
      </c>
      <c r="C55" s="28">
        <v>5706</v>
      </c>
      <c r="D55" s="28"/>
      <c r="E55" s="28"/>
      <c r="F55" s="14">
        <f t="shared" ref="F55:F62" si="25">D55+E55</f>
        <v>0</v>
      </c>
      <c r="G55" s="15">
        <f t="shared" ref="G55:G62" si="26">C55+F55</f>
        <v>5706</v>
      </c>
      <c r="H55" s="15"/>
      <c r="I55" s="15"/>
      <c r="J55" s="37"/>
      <c r="N55" s="74"/>
      <c r="O55" s="74"/>
      <c r="P55" s="74"/>
      <c r="Q55" s="74"/>
      <c r="R55" s="74"/>
    </row>
    <row r="56" spans="1:18" s="5" customFormat="1" ht="75" x14ac:dyDescent="0.2">
      <c r="A56" s="19" t="s">
        <v>65</v>
      </c>
      <c r="B56" s="14"/>
      <c r="C56" s="28"/>
      <c r="D56" s="44"/>
      <c r="E56" s="44"/>
      <c r="F56" s="14">
        <f t="shared" si="25"/>
        <v>0</v>
      </c>
      <c r="G56" s="15">
        <f t="shared" si="26"/>
        <v>0</v>
      </c>
      <c r="H56" s="15"/>
      <c r="I56" s="15"/>
      <c r="J56" s="22"/>
      <c r="N56" s="74"/>
      <c r="O56" s="74"/>
      <c r="P56" s="74"/>
      <c r="Q56" s="74"/>
      <c r="R56" s="74"/>
    </row>
    <row r="57" spans="1:18" s="5" customFormat="1" ht="30" x14ac:dyDescent="0.2">
      <c r="A57" s="19" t="s">
        <v>69</v>
      </c>
      <c r="B57" s="14"/>
      <c r="C57" s="28"/>
      <c r="D57" s="44"/>
      <c r="E57" s="44"/>
      <c r="F57" s="14">
        <f t="shared" si="25"/>
        <v>0</v>
      </c>
      <c r="G57" s="15">
        <f t="shared" si="26"/>
        <v>0</v>
      </c>
      <c r="H57" s="15"/>
      <c r="I57" s="15"/>
      <c r="J57" s="14"/>
      <c r="N57" s="74"/>
      <c r="O57" s="74"/>
      <c r="P57" s="74"/>
      <c r="Q57" s="74"/>
      <c r="R57" s="74"/>
    </row>
    <row r="58" spans="1:18" s="5" customFormat="1" ht="15" x14ac:dyDescent="0.2">
      <c r="A58" s="19" t="s">
        <v>88</v>
      </c>
      <c r="B58" s="14">
        <v>162.5</v>
      </c>
      <c r="C58" s="28">
        <v>162.5</v>
      </c>
      <c r="D58" s="44"/>
      <c r="E58" s="44"/>
      <c r="F58" s="14"/>
      <c r="G58" s="15">
        <f t="shared" si="26"/>
        <v>162.5</v>
      </c>
      <c r="H58" s="15"/>
      <c r="I58" s="15"/>
      <c r="J58" s="14"/>
      <c r="N58" s="74"/>
      <c r="O58" s="74"/>
      <c r="P58" s="74"/>
      <c r="Q58" s="74"/>
      <c r="R58" s="74"/>
    </row>
    <row r="59" spans="1:18" s="5" customFormat="1" ht="60" x14ac:dyDescent="0.2">
      <c r="A59" s="19" t="s">
        <v>71</v>
      </c>
      <c r="B59" s="15"/>
      <c r="C59" s="28"/>
      <c r="D59" s="44"/>
      <c r="E59" s="44"/>
      <c r="F59" s="15">
        <f t="shared" si="25"/>
        <v>0</v>
      </c>
      <c r="G59" s="15">
        <f t="shared" si="26"/>
        <v>0</v>
      </c>
      <c r="H59" s="15"/>
      <c r="I59" s="15"/>
      <c r="J59" s="14"/>
      <c r="N59" s="74"/>
      <c r="O59" s="74"/>
      <c r="P59" s="74"/>
      <c r="Q59" s="74"/>
      <c r="R59" s="74"/>
    </row>
    <row r="60" spans="1:18" s="5" customFormat="1" ht="30" x14ac:dyDescent="0.2">
      <c r="A60" s="19" t="s">
        <v>70</v>
      </c>
      <c r="B60" s="15">
        <v>50</v>
      </c>
      <c r="C60" s="28">
        <v>50</v>
      </c>
      <c r="D60" s="44"/>
      <c r="E60" s="44"/>
      <c r="F60" s="15"/>
      <c r="G60" s="15">
        <f t="shared" si="26"/>
        <v>50</v>
      </c>
      <c r="H60" s="15"/>
      <c r="I60" s="15"/>
      <c r="J60" s="14"/>
      <c r="N60" s="74"/>
      <c r="O60" s="74"/>
      <c r="P60" s="74"/>
      <c r="Q60" s="74"/>
      <c r="R60" s="74"/>
    </row>
    <row r="61" spans="1:18" s="5" customFormat="1" ht="30" x14ac:dyDescent="0.2">
      <c r="A61" s="19" t="s">
        <v>85</v>
      </c>
      <c r="B61" s="15">
        <v>27.6</v>
      </c>
      <c r="C61" s="28">
        <v>27.6</v>
      </c>
      <c r="D61" s="44"/>
      <c r="E61" s="44"/>
      <c r="F61" s="15"/>
      <c r="G61" s="15">
        <f t="shared" si="26"/>
        <v>27.6</v>
      </c>
      <c r="H61" s="15"/>
      <c r="I61" s="15"/>
      <c r="J61" s="14"/>
      <c r="N61" s="74"/>
      <c r="O61" s="74"/>
      <c r="P61" s="74"/>
      <c r="Q61" s="74"/>
      <c r="R61" s="74"/>
    </row>
    <row r="62" spans="1:18" s="5" customFormat="1" ht="30" x14ac:dyDescent="0.2">
      <c r="A62" s="89" t="s">
        <v>72</v>
      </c>
      <c r="B62" s="14">
        <v>1827</v>
      </c>
      <c r="C62" s="28">
        <v>1827</v>
      </c>
      <c r="D62" s="28"/>
      <c r="E62" s="28"/>
      <c r="F62" s="14">
        <f t="shared" si="25"/>
        <v>0</v>
      </c>
      <c r="G62" s="15">
        <f t="shared" si="26"/>
        <v>1827</v>
      </c>
      <c r="H62" s="15"/>
      <c r="I62" s="15"/>
      <c r="J62" s="37"/>
      <c r="N62" s="74"/>
      <c r="O62" s="74"/>
      <c r="P62" s="74"/>
      <c r="Q62" s="74"/>
      <c r="R62" s="74"/>
    </row>
    <row r="63" spans="1:18" s="4" customFormat="1" ht="14.25" x14ac:dyDescent="0.2">
      <c r="A63" s="9" t="s">
        <v>19</v>
      </c>
      <c r="B63" s="24">
        <f t="shared" ref="B63:I63" si="27">B36+B42+B54</f>
        <v>148037.90000000002</v>
      </c>
      <c r="C63" s="50">
        <f t="shared" si="27"/>
        <v>148037.90000000002</v>
      </c>
      <c r="D63" s="50">
        <f t="shared" si="27"/>
        <v>0</v>
      </c>
      <c r="E63" s="50">
        <f t="shared" si="27"/>
        <v>-1893.2</v>
      </c>
      <c r="F63" s="24">
        <f t="shared" si="27"/>
        <v>-1893.2</v>
      </c>
      <c r="G63" s="24">
        <f t="shared" si="27"/>
        <v>146144.70000000001</v>
      </c>
      <c r="H63" s="24"/>
      <c r="I63" s="24">
        <f t="shared" si="27"/>
        <v>0</v>
      </c>
      <c r="J63" s="24"/>
      <c r="N63" s="71"/>
      <c r="O63" s="71"/>
      <c r="P63" s="71"/>
      <c r="Q63" s="71"/>
      <c r="R63" s="71"/>
    </row>
    <row r="64" spans="1:18" s="4" customFormat="1" ht="28.5" x14ac:dyDescent="0.2">
      <c r="A64" s="9" t="s">
        <v>23</v>
      </c>
      <c r="B64" s="50">
        <f t="shared" ref="B64:G64" si="28">B63-B26</f>
        <v>24085.500000000015</v>
      </c>
      <c r="C64" s="50">
        <f t="shared" si="28"/>
        <v>24085.500000000015</v>
      </c>
      <c r="D64" s="50">
        <f t="shared" si="28"/>
        <v>0</v>
      </c>
      <c r="E64" s="50">
        <f t="shared" si="28"/>
        <v>0</v>
      </c>
      <c r="F64" s="50">
        <f t="shared" si="28"/>
        <v>0</v>
      </c>
      <c r="G64" s="50">
        <f t="shared" si="28"/>
        <v>24085.5</v>
      </c>
      <c r="H64" s="50"/>
      <c r="I64" s="50"/>
      <c r="J64" s="50"/>
      <c r="N64" s="71"/>
      <c r="O64" s="71"/>
      <c r="P64" s="71"/>
      <c r="Q64" s="71"/>
      <c r="R64" s="71"/>
    </row>
    <row r="65" spans="1:18" s="4" customFormat="1" ht="14.25" x14ac:dyDescent="0.2">
      <c r="A65" s="9" t="s">
        <v>20</v>
      </c>
      <c r="B65" s="50">
        <f t="shared" ref="B65:G65" si="29">B7-B63</f>
        <v>-120</v>
      </c>
      <c r="C65" s="50">
        <f t="shared" si="29"/>
        <v>-120</v>
      </c>
      <c r="D65" s="50">
        <f t="shared" si="29"/>
        <v>0</v>
      </c>
      <c r="E65" s="50">
        <f t="shared" si="29"/>
        <v>0</v>
      </c>
      <c r="F65" s="50">
        <f t="shared" si="29"/>
        <v>0</v>
      </c>
      <c r="G65" s="50">
        <f t="shared" si="29"/>
        <v>-120</v>
      </c>
      <c r="H65" s="50"/>
      <c r="I65" s="50"/>
      <c r="J65" s="54"/>
      <c r="N65" s="71"/>
      <c r="O65" s="71"/>
      <c r="P65" s="71"/>
      <c r="Q65" s="71"/>
      <c r="R65" s="71"/>
    </row>
    <row r="66" spans="1:18" s="1" customFormat="1" ht="45" x14ac:dyDescent="0.2">
      <c r="A66" s="26" t="s">
        <v>89</v>
      </c>
      <c r="B66" s="25">
        <f>B65/B8*100</f>
        <v>-0.5007197846904925</v>
      </c>
      <c r="C66" s="42">
        <f>C65/C8*100</f>
        <v>-0.5007197846904925</v>
      </c>
      <c r="D66" s="46"/>
      <c r="E66" s="46"/>
      <c r="F66" s="24"/>
      <c r="G66" s="25">
        <f>G65/G8*100</f>
        <v>-0.5007197846904925</v>
      </c>
      <c r="H66" s="25"/>
      <c r="I66" s="25"/>
      <c r="J66" s="25"/>
      <c r="N66" s="72"/>
      <c r="O66" s="72"/>
      <c r="P66" s="72"/>
      <c r="Q66" s="72"/>
      <c r="R66" s="72"/>
    </row>
    <row r="67" spans="1:18" ht="60" x14ac:dyDescent="0.2">
      <c r="A67" s="27" t="s">
        <v>90</v>
      </c>
      <c r="B67" s="15">
        <f>B65/B8*100</f>
        <v>-0.5007197846904925</v>
      </c>
      <c r="C67" s="28">
        <f>C65/C8*100</f>
        <v>-0.5007197846904925</v>
      </c>
      <c r="D67" s="47"/>
      <c r="E67" s="47"/>
      <c r="F67" s="29"/>
      <c r="G67" s="30">
        <f>G65/G8*100</f>
        <v>-0.5007197846904925</v>
      </c>
      <c r="H67" s="30"/>
      <c r="I67" s="30"/>
      <c r="J67" s="30"/>
    </row>
    <row r="68" spans="1:18" s="6" customFormat="1" ht="14.25" customHeight="1" x14ac:dyDescent="0.2">
      <c r="A68" s="65" t="s">
        <v>30</v>
      </c>
      <c r="B68" s="51">
        <f>B69+B72+B75+B76</f>
        <v>120</v>
      </c>
      <c r="C68" s="51">
        <f t="shared" ref="C68:G68" si="30">C69+C72+C75+C76</f>
        <v>120</v>
      </c>
      <c r="D68" s="51">
        <f t="shared" si="30"/>
        <v>0</v>
      </c>
      <c r="E68" s="51">
        <f t="shared" si="30"/>
        <v>0</v>
      </c>
      <c r="F68" s="51">
        <f t="shared" si="30"/>
        <v>0</v>
      </c>
      <c r="G68" s="51">
        <f t="shared" si="30"/>
        <v>120</v>
      </c>
      <c r="H68" s="51"/>
      <c r="I68" s="51"/>
      <c r="J68" s="51"/>
      <c r="K68" s="79"/>
      <c r="L68" s="70"/>
      <c r="N68" s="70"/>
      <c r="O68" s="70"/>
      <c r="P68" s="70"/>
      <c r="Q68" s="70"/>
      <c r="R68" s="70"/>
    </row>
    <row r="69" spans="1:18" s="67" customFormat="1" ht="30" x14ac:dyDescent="0.2">
      <c r="A69" s="11" t="s">
        <v>37</v>
      </c>
      <c r="B69" s="42">
        <f>B70+B71</f>
        <v>0</v>
      </c>
      <c r="C69" s="42">
        <f t="shared" ref="C69" si="31">C70+C71</f>
        <v>0</v>
      </c>
      <c r="D69" s="42">
        <f>D70+D71</f>
        <v>0</v>
      </c>
      <c r="E69" s="42">
        <f t="shared" ref="E69:F69" si="32">E70+E71</f>
        <v>0</v>
      </c>
      <c r="F69" s="42">
        <f t="shared" si="32"/>
        <v>0</v>
      </c>
      <c r="G69" s="42">
        <f>G70+G71</f>
        <v>0</v>
      </c>
      <c r="H69" s="42"/>
      <c r="I69" s="42"/>
      <c r="J69" s="42"/>
      <c r="K69" s="80"/>
      <c r="L69" s="70"/>
      <c r="N69" s="66"/>
      <c r="O69" s="66"/>
      <c r="P69" s="66"/>
      <c r="Q69" s="66"/>
      <c r="R69" s="66"/>
    </row>
    <row r="70" spans="1:18" s="55" customFormat="1" ht="30" x14ac:dyDescent="0.2">
      <c r="A70" s="13" t="s">
        <v>38</v>
      </c>
      <c r="B70" s="30"/>
      <c r="C70" s="28"/>
      <c r="D70" s="28"/>
      <c r="E70" s="28"/>
      <c r="F70" s="28">
        <f>D70+E70</f>
        <v>0</v>
      </c>
      <c r="G70" s="30">
        <f>C70+F70</f>
        <v>0</v>
      </c>
      <c r="H70" s="30"/>
      <c r="I70" s="30"/>
      <c r="J70" s="61"/>
      <c r="K70" s="80"/>
      <c r="L70" s="70"/>
      <c r="N70" s="62"/>
      <c r="O70" s="62"/>
      <c r="P70" s="62"/>
      <c r="Q70" s="62"/>
      <c r="R70" s="62"/>
    </row>
    <row r="71" spans="1:18" s="55" customFormat="1" ht="30" x14ac:dyDescent="0.2">
      <c r="A71" s="13" t="s">
        <v>39</v>
      </c>
      <c r="B71" s="30"/>
      <c r="C71" s="28"/>
      <c r="D71" s="28"/>
      <c r="E71" s="28"/>
      <c r="F71" s="28">
        <f>D71+E71</f>
        <v>0</v>
      </c>
      <c r="G71" s="30">
        <f t="shared" ref="G71" si="33">C71+F71</f>
        <v>0</v>
      </c>
      <c r="H71" s="30"/>
      <c r="I71" s="30"/>
      <c r="J71" s="61"/>
      <c r="K71" s="80"/>
      <c r="L71" s="70"/>
      <c r="N71" s="62"/>
      <c r="O71" s="62"/>
      <c r="P71" s="62"/>
      <c r="Q71" s="62"/>
      <c r="R71" s="62"/>
    </row>
    <row r="72" spans="1:18" s="67" customFormat="1" ht="45" x14ac:dyDescent="0.2">
      <c r="A72" s="11" t="s">
        <v>40</v>
      </c>
      <c r="B72" s="42">
        <f>B73+B74</f>
        <v>0</v>
      </c>
      <c r="C72" s="42">
        <f t="shared" ref="C72:G72" si="34">C73+C74</f>
        <v>0</v>
      </c>
      <c r="D72" s="42">
        <f t="shared" si="34"/>
        <v>0</v>
      </c>
      <c r="E72" s="42">
        <f t="shared" si="34"/>
        <v>0</v>
      </c>
      <c r="F72" s="42">
        <f t="shared" si="34"/>
        <v>0</v>
      </c>
      <c r="G72" s="42">
        <f t="shared" si="34"/>
        <v>0</v>
      </c>
      <c r="H72" s="42"/>
      <c r="I72" s="42"/>
      <c r="J72" s="42"/>
      <c r="K72" s="80"/>
      <c r="L72" s="70"/>
      <c r="N72" s="66"/>
      <c r="O72" s="66"/>
      <c r="P72" s="66"/>
      <c r="Q72" s="66"/>
      <c r="R72" s="66"/>
    </row>
    <row r="73" spans="1:18" s="55" customFormat="1" ht="60" x14ac:dyDescent="0.2">
      <c r="A73" s="89" t="s">
        <v>41</v>
      </c>
      <c r="B73" s="30"/>
      <c r="C73" s="28"/>
      <c r="D73" s="28"/>
      <c r="E73" s="28"/>
      <c r="F73" s="28">
        <f>D73+E73</f>
        <v>0</v>
      </c>
      <c r="G73" s="30">
        <f>C73+F73</f>
        <v>0</v>
      </c>
      <c r="H73" s="30"/>
      <c r="I73" s="30"/>
      <c r="J73" s="61"/>
      <c r="K73" s="80"/>
      <c r="L73" s="70"/>
      <c r="N73" s="62"/>
      <c r="O73" s="62"/>
      <c r="P73" s="62"/>
      <c r="Q73" s="62"/>
      <c r="R73" s="62"/>
    </row>
    <row r="74" spans="1:18" s="55" customFormat="1" ht="75" x14ac:dyDescent="0.2">
      <c r="A74" s="89" t="s">
        <v>42</v>
      </c>
      <c r="B74" s="30"/>
      <c r="C74" s="28"/>
      <c r="D74" s="28"/>
      <c r="E74" s="28"/>
      <c r="F74" s="28">
        <f t="shared" ref="F74:F81" si="35">D74+E74</f>
        <v>0</v>
      </c>
      <c r="G74" s="30">
        <f t="shared" ref="G74:G81" si="36">C74+F74</f>
        <v>0</v>
      </c>
      <c r="H74" s="30"/>
      <c r="I74" s="30"/>
      <c r="J74" s="61"/>
      <c r="K74" s="80"/>
      <c r="L74" s="70"/>
      <c r="N74" s="62"/>
      <c r="O74" s="62"/>
      <c r="P74" s="62"/>
      <c r="Q74" s="62"/>
      <c r="R74" s="62"/>
    </row>
    <row r="75" spans="1:18" s="55" customFormat="1" ht="30" x14ac:dyDescent="0.2">
      <c r="A75" s="13" t="s">
        <v>43</v>
      </c>
      <c r="B75" s="30"/>
      <c r="C75" s="28"/>
      <c r="D75" s="28"/>
      <c r="E75" s="28"/>
      <c r="F75" s="28">
        <f t="shared" si="35"/>
        <v>0</v>
      </c>
      <c r="G75" s="30">
        <f t="shared" si="36"/>
        <v>0</v>
      </c>
      <c r="H75" s="30"/>
      <c r="I75" s="30"/>
      <c r="J75" s="61"/>
      <c r="K75" s="80"/>
      <c r="L75" s="70"/>
      <c r="N75" s="62"/>
      <c r="O75" s="62"/>
      <c r="P75" s="62"/>
      <c r="Q75" s="62"/>
      <c r="R75" s="62"/>
    </row>
    <row r="76" spans="1:18" s="55" customFormat="1" ht="30" x14ac:dyDescent="0.2">
      <c r="A76" s="13" t="s">
        <v>21</v>
      </c>
      <c r="B76" s="30">
        <v>120</v>
      </c>
      <c r="C76" s="28">
        <v>120</v>
      </c>
      <c r="D76" s="28"/>
      <c r="E76" s="31"/>
      <c r="F76" s="28">
        <f t="shared" si="35"/>
        <v>0</v>
      </c>
      <c r="G76" s="30">
        <f t="shared" si="36"/>
        <v>120</v>
      </c>
      <c r="H76" s="30"/>
      <c r="I76" s="30"/>
      <c r="J76" s="30"/>
      <c r="K76" s="80"/>
      <c r="L76" s="70"/>
      <c r="N76" s="62"/>
      <c r="O76" s="62"/>
      <c r="P76" s="62"/>
      <c r="Q76" s="62"/>
      <c r="R76" s="62"/>
    </row>
    <row r="77" spans="1:18" s="55" customFormat="1" ht="30" x14ac:dyDescent="0.2">
      <c r="A77" s="90" t="s">
        <v>44</v>
      </c>
      <c r="B77" s="30">
        <v>-147917.9</v>
      </c>
      <c r="C77" s="28">
        <v>-147917.9</v>
      </c>
      <c r="D77" s="28"/>
      <c r="E77" s="31">
        <v>1893.2</v>
      </c>
      <c r="F77" s="28">
        <f t="shared" si="35"/>
        <v>1893.2</v>
      </c>
      <c r="G77" s="30">
        <f t="shared" si="36"/>
        <v>-146024.69999999998</v>
      </c>
      <c r="H77" s="30"/>
      <c r="I77" s="30"/>
      <c r="J77" s="30"/>
      <c r="K77" s="80"/>
      <c r="L77" s="70"/>
      <c r="N77" s="62"/>
      <c r="O77" s="62"/>
      <c r="P77" s="62"/>
      <c r="Q77" s="62"/>
      <c r="R77" s="62"/>
    </row>
    <row r="78" spans="1:18" s="55" customFormat="1" ht="30" x14ac:dyDescent="0.2">
      <c r="A78" s="90" t="s">
        <v>45</v>
      </c>
      <c r="B78" s="30">
        <v>148037.9</v>
      </c>
      <c r="C78" s="28">
        <v>148037.9</v>
      </c>
      <c r="D78" s="28"/>
      <c r="E78" s="31">
        <v>-1893.2</v>
      </c>
      <c r="F78" s="28">
        <f t="shared" si="35"/>
        <v>-1893.2</v>
      </c>
      <c r="G78" s="30">
        <f t="shared" si="36"/>
        <v>146144.69999999998</v>
      </c>
      <c r="H78" s="30"/>
      <c r="I78" s="30"/>
      <c r="J78" s="30"/>
      <c r="K78" s="80"/>
      <c r="L78" s="70"/>
      <c r="N78" s="62"/>
      <c r="O78" s="62"/>
      <c r="P78" s="62"/>
      <c r="Q78" s="62"/>
      <c r="R78" s="62"/>
    </row>
    <row r="79" spans="1:18" s="63" customFormat="1" ht="30" x14ac:dyDescent="0.2">
      <c r="A79" s="19" t="s">
        <v>27</v>
      </c>
      <c r="B79" s="31"/>
      <c r="C79" s="31"/>
      <c r="D79" s="31"/>
      <c r="E79" s="31"/>
      <c r="F79" s="28">
        <f t="shared" si="35"/>
        <v>0</v>
      </c>
      <c r="G79" s="30">
        <f t="shared" si="36"/>
        <v>0</v>
      </c>
      <c r="H79" s="30"/>
      <c r="I79" s="30"/>
      <c r="J79" s="30"/>
      <c r="K79" s="80"/>
      <c r="L79" s="70"/>
      <c r="N79" s="64"/>
      <c r="O79" s="64"/>
      <c r="P79" s="64"/>
      <c r="Q79" s="64"/>
      <c r="R79" s="64"/>
    </row>
    <row r="80" spans="1:18" s="63" customFormat="1" ht="15" x14ac:dyDescent="0.2">
      <c r="A80" s="97" t="s">
        <v>28</v>
      </c>
      <c r="B80" s="31"/>
      <c r="C80" s="60"/>
      <c r="D80" s="31"/>
      <c r="E80" s="31"/>
      <c r="F80" s="28">
        <f t="shared" si="35"/>
        <v>0</v>
      </c>
      <c r="G80" s="30">
        <f t="shared" si="36"/>
        <v>0</v>
      </c>
      <c r="H80" s="30"/>
      <c r="I80" s="30"/>
      <c r="J80" s="30"/>
      <c r="K80" s="81"/>
      <c r="L80" s="70"/>
      <c r="N80" s="64"/>
      <c r="O80" s="64"/>
      <c r="P80" s="64"/>
      <c r="Q80" s="64"/>
      <c r="R80" s="64"/>
    </row>
    <row r="81" spans="1:18" s="63" customFormat="1" ht="15" x14ac:dyDescent="0.2">
      <c r="A81" s="97" t="s">
        <v>29</v>
      </c>
      <c r="B81" s="31">
        <v>120</v>
      </c>
      <c r="C81" s="60">
        <v>120</v>
      </c>
      <c r="D81" s="31"/>
      <c r="E81" s="31"/>
      <c r="F81" s="28">
        <f t="shared" si="35"/>
        <v>0</v>
      </c>
      <c r="G81" s="30">
        <f t="shared" si="36"/>
        <v>120</v>
      </c>
      <c r="H81" s="30"/>
      <c r="I81" s="30"/>
      <c r="J81" s="30"/>
      <c r="K81" s="81"/>
      <c r="L81" s="70"/>
      <c r="N81" s="64"/>
      <c r="O81" s="64"/>
      <c r="P81" s="64"/>
      <c r="Q81" s="64"/>
      <c r="R81" s="64"/>
    </row>
    <row r="82" spans="1:18" s="55" customFormat="1" ht="14.25" x14ac:dyDescent="0.2">
      <c r="A82" s="109" t="s">
        <v>25</v>
      </c>
      <c r="B82" s="108"/>
      <c r="C82" s="108"/>
      <c r="D82" s="108"/>
      <c r="E82" s="108"/>
      <c r="F82" s="108"/>
      <c r="G82" s="108"/>
      <c r="H82" s="102"/>
      <c r="I82" s="100"/>
      <c r="J82" s="108"/>
      <c r="K82" s="82"/>
      <c r="L82" s="70"/>
      <c r="N82" s="62"/>
      <c r="O82" s="62"/>
      <c r="P82" s="62"/>
      <c r="Q82" s="62"/>
      <c r="R82" s="62"/>
    </row>
    <row r="83" spans="1:18" s="55" customFormat="1" ht="12.75" customHeight="1" x14ac:dyDescent="0.2">
      <c r="A83" s="109" t="s">
        <v>24</v>
      </c>
      <c r="B83" s="108"/>
      <c r="C83" s="108"/>
      <c r="D83" s="108"/>
      <c r="E83" s="108"/>
      <c r="F83" s="108"/>
      <c r="G83" s="108"/>
      <c r="H83" s="102"/>
      <c r="I83" s="100"/>
      <c r="J83" s="108"/>
      <c r="K83" s="82"/>
      <c r="N83" s="62"/>
      <c r="O83" s="62"/>
      <c r="P83" s="62"/>
      <c r="Q83" s="62"/>
      <c r="R83" s="62"/>
    </row>
    <row r="84" spans="1:18" s="63" customFormat="1" ht="15" x14ac:dyDescent="0.25">
      <c r="A84" s="19" t="s">
        <v>91</v>
      </c>
      <c r="B84" s="32">
        <v>38991.699999999997</v>
      </c>
      <c r="C84" s="32">
        <v>38991.699999999997</v>
      </c>
      <c r="D84" s="33" t="s">
        <v>26</v>
      </c>
      <c r="E84" s="33" t="s">
        <v>26</v>
      </c>
      <c r="F84" s="33" t="s">
        <v>26</v>
      </c>
      <c r="G84" s="32">
        <v>38991.699999999997</v>
      </c>
      <c r="H84" s="78"/>
      <c r="I84" s="78"/>
      <c r="J84" s="78"/>
      <c r="K84" s="83"/>
      <c r="N84" s="64"/>
      <c r="O84" s="64"/>
      <c r="P84" s="64"/>
      <c r="Q84" s="64"/>
      <c r="R84" s="64"/>
    </row>
    <row r="85" spans="1:18" s="63" customFormat="1" ht="45" x14ac:dyDescent="0.25">
      <c r="A85" s="20" t="s">
        <v>46</v>
      </c>
      <c r="B85" s="34">
        <f>B84/B8</f>
        <v>1.6269929690596896</v>
      </c>
      <c r="C85" s="34">
        <f>C84/C8</f>
        <v>1.6269929690596896</v>
      </c>
      <c r="D85" s="33" t="s">
        <v>26</v>
      </c>
      <c r="E85" s="33" t="s">
        <v>26</v>
      </c>
      <c r="F85" s="33" t="s">
        <v>26</v>
      </c>
      <c r="G85" s="34">
        <f>C85</f>
        <v>1.6269929690596896</v>
      </c>
      <c r="H85" s="34"/>
      <c r="I85" s="34"/>
      <c r="J85" s="34"/>
      <c r="K85" s="64"/>
      <c r="N85" s="64"/>
      <c r="O85" s="64"/>
      <c r="P85" s="64"/>
      <c r="Q85" s="64"/>
      <c r="R85" s="64"/>
    </row>
    <row r="86" spans="1:18" s="63" customFormat="1" ht="30" x14ac:dyDescent="0.25">
      <c r="A86" s="89" t="s">
        <v>92</v>
      </c>
      <c r="B86" s="32"/>
      <c r="C86" s="32"/>
      <c r="D86" s="33" t="s">
        <v>26</v>
      </c>
      <c r="E86" s="33" t="s">
        <v>26</v>
      </c>
      <c r="F86" s="33" t="s">
        <v>26</v>
      </c>
      <c r="G86" s="32"/>
      <c r="H86" s="32"/>
      <c r="I86" s="32"/>
      <c r="J86" s="32"/>
      <c r="K86" s="64"/>
      <c r="N86" s="64"/>
      <c r="O86" s="64"/>
      <c r="P86" s="64"/>
      <c r="Q86" s="64"/>
      <c r="R86" s="64"/>
    </row>
    <row r="87" spans="1:18" s="63" customFormat="1" ht="60" x14ac:dyDescent="0.25">
      <c r="A87" s="20" t="s">
        <v>47</v>
      </c>
      <c r="B87" s="34">
        <f>B86/B8</f>
        <v>0</v>
      </c>
      <c r="C87" s="34">
        <v>0</v>
      </c>
      <c r="D87" s="33" t="s">
        <v>26</v>
      </c>
      <c r="E87" s="33" t="s">
        <v>26</v>
      </c>
      <c r="F87" s="33" t="s">
        <v>26</v>
      </c>
      <c r="G87" s="34">
        <f>C87</f>
        <v>0</v>
      </c>
      <c r="H87" s="34"/>
      <c r="I87" s="34"/>
      <c r="J87" s="34"/>
      <c r="K87" s="64"/>
      <c r="N87" s="64"/>
      <c r="O87" s="64"/>
      <c r="P87" s="64"/>
      <c r="Q87" s="64"/>
      <c r="R87" s="64"/>
    </row>
    <row r="88" spans="1:18" ht="14.25" x14ac:dyDescent="0.2">
      <c r="A88" s="35"/>
      <c r="B88" s="35"/>
      <c r="C88" s="39"/>
      <c r="D88" s="39"/>
      <c r="E88" s="39"/>
      <c r="F88" s="35"/>
      <c r="G88" s="35"/>
      <c r="H88" s="35"/>
      <c r="I88" s="35"/>
      <c r="J88" s="35"/>
    </row>
  </sheetData>
  <mergeCells count="20">
    <mergeCell ref="J3:J4"/>
    <mergeCell ref="A1:J1"/>
    <mergeCell ref="A35:G35"/>
    <mergeCell ref="A3:A4"/>
    <mergeCell ref="D3:F3"/>
    <mergeCell ref="G3:G4"/>
    <mergeCell ref="J11:J12"/>
    <mergeCell ref="C3:C4"/>
    <mergeCell ref="B3:B4"/>
    <mergeCell ref="J15:J16"/>
    <mergeCell ref="A6:J6"/>
    <mergeCell ref="B2:I2"/>
    <mergeCell ref="I3:I4"/>
    <mergeCell ref="H3:H4"/>
    <mergeCell ref="K37:L37"/>
    <mergeCell ref="K45:L45"/>
    <mergeCell ref="J38:J40"/>
    <mergeCell ref="J82:J83"/>
    <mergeCell ref="A82:A83"/>
    <mergeCell ref="B82:G83"/>
  </mergeCells>
  <phoneticPr fontId="0" type="noConversion"/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2021</vt:lpstr>
      <vt:lpstr>'2021'!Заголовки_для_печати</vt:lpstr>
      <vt:lpstr>'2021'!Область_печати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2020-04-01T06:47:50Z</dcterms:modified>
</cp:coreProperties>
</file>